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firstSheet="1" activeTab="1"/>
  </bookViews>
  <sheets>
    <sheet name="Custo por trabalhador" sheetId="2" r:id="rId1"/>
    <sheet name="NOTAS" sheetId="8" r:id="rId2"/>
    <sheet name="PLANILHA DE CUSTOS" sheetId="3" r:id="rId3"/>
    <sheet name="M2" sheetId="7" r:id="rId4"/>
    <sheet name="UNIFORMES" sheetId="4" r:id="rId5"/>
    <sheet name="MATERIAIS" sheetId="5" r:id="rId6"/>
    <sheet name="EQUIPAMENTOS" sheetId="6" r:id="rId7"/>
  </sheet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6" l="1"/>
  <c r="D57" i="3" l="1"/>
  <c r="D54" i="3"/>
  <c r="D51" i="3"/>
  <c r="D48" i="3"/>
  <c r="B40" i="7" s="1"/>
  <c r="D42" i="3"/>
  <c r="B39" i="7" s="1"/>
  <c r="D33" i="3"/>
  <c r="B38" i="7" s="1"/>
  <c r="C217" i="3"/>
  <c r="C229" i="3" s="1"/>
  <c r="D83" i="3"/>
  <c r="D88" i="3" s="1"/>
  <c r="G7" i="6"/>
  <c r="G6" i="6"/>
  <c r="G5" i="6"/>
  <c r="G4" i="6"/>
  <c r="G3" i="6"/>
  <c r="G10" i="5"/>
  <c r="G9" i="5"/>
  <c r="G8" i="5"/>
  <c r="G7" i="5"/>
  <c r="G6" i="5"/>
  <c r="G5" i="5"/>
  <c r="G4" i="5"/>
  <c r="G3" i="5"/>
  <c r="E9" i="4"/>
  <c r="E8" i="4"/>
  <c r="E7" i="4"/>
  <c r="E6" i="4"/>
  <c r="E5" i="4"/>
  <c r="E4" i="4"/>
  <c r="E3" i="4"/>
  <c r="C177" i="3"/>
  <c r="G12" i="5" l="1"/>
  <c r="G13" i="5" s="1"/>
  <c r="E11" i="4"/>
  <c r="E12" i="4" s="1"/>
  <c r="E30" i="7"/>
  <c r="D59" i="3"/>
  <c r="D112" i="3"/>
  <c r="C237" i="3"/>
  <c r="D174" i="3"/>
  <c r="D172" i="3"/>
  <c r="D170" i="3"/>
  <c r="D159" i="3"/>
  <c r="D157" i="3"/>
  <c r="D113" i="3"/>
  <c r="D111" i="3"/>
  <c r="D109" i="3"/>
  <c r="D107" i="3"/>
  <c r="D97" i="3"/>
  <c r="D175" i="3"/>
  <c r="D173" i="3"/>
  <c r="D171" i="3"/>
  <c r="D156" i="3"/>
  <c r="D154" i="3"/>
  <c r="D114" i="3"/>
  <c r="D110" i="3"/>
  <c r="D108" i="3"/>
  <c r="D98" i="3"/>
  <c r="G9" i="6"/>
  <c r="C155" i="3"/>
  <c r="D155" i="3" s="1"/>
  <c r="G14" i="5" l="1"/>
  <c r="G16" i="5" s="1"/>
  <c r="C204" i="3" s="1"/>
  <c r="C203" i="3"/>
  <c r="D177" i="3"/>
  <c r="D115" i="3"/>
  <c r="C146" i="3" s="1"/>
  <c r="G10" i="6"/>
  <c r="D131" i="3"/>
  <c r="D132" i="3" s="1"/>
  <c r="G11" i="6" l="1"/>
  <c r="G13" i="6" s="1"/>
  <c r="C205" i="3" s="1"/>
  <c r="C207" i="3" s="1"/>
  <c r="C241" i="3" s="1"/>
  <c r="E129" i="3"/>
  <c r="D128" i="3"/>
  <c r="D127" i="3"/>
  <c r="E124" i="3" l="1"/>
  <c r="E138" i="3" s="1"/>
  <c r="C147" i="3" s="1"/>
  <c r="C115" i="3"/>
  <c r="C205" i="2"/>
  <c r="C206" i="2" s="1"/>
  <c r="C207" i="2" s="1"/>
  <c r="C208" i="2" s="1"/>
  <c r="C209" i="2" s="1"/>
  <c r="B196" i="2"/>
  <c r="B197" i="2" s="1"/>
  <c r="B198" i="2" s="1"/>
  <c r="B199" i="2" s="1"/>
  <c r="B200" i="2" s="1"/>
  <c r="B167" i="2"/>
  <c r="B168" i="2" s="1"/>
  <c r="B169" i="2" s="1"/>
  <c r="B170" i="2" s="1"/>
  <c r="B171" i="2" s="1"/>
  <c r="D42" i="2"/>
  <c r="C29" i="2"/>
  <c r="C30" i="2" s="1"/>
  <c r="C31" i="2" s="1"/>
  <c r="C32" i="2" s="1"/>
  <c r="C33" i="2" s="1"/>
  <c r="C178" i="3" l="1"/>
  <c r="C99" i="3"/>
  <c r="C179" i="3"/>
  <c r="C195" i="3" s="1"/>
  <c r="C197" i="3" s="1"/>
  <c r="D178" i="3"/>
  <c r="D179" i="3" s="1"/>
  <c r="D195" i="3" s="1"/>
  <c r="D197" i="3" s="1"/>
  <c r="C240" i="3" s="1"/>
  <c r="C158" i="3"/>
  <c r="C134" i="2"/>
  <c r="C160" i="3" l="1"/>
  <c r="D158" i="3"/>
  <c r="D160" i="3" s="1"/>
  <c r="C239" i="3" s="1"/>
  <c r="C100" i="3"/>
  <c r="D99" i="3"/>
  <c r="D100" i="3" s="1"/>
  <c r="C145" i="3" s="1"/>
  <c r="C148" i="3" s="1"/>
  <c r="C238" i="3" s="1"/>
  <c r="C242" i="3" s="1"/>
  <c r="D33" i="2"/>
  <c r="D32" i="2"/>
  <c r="D31" i="2"/>
  <c r="D30" i="2"/>
  <c r="D29" i="2"/>
  <c r="D28" i="2"/>
  <c r="D215" i="3" l="1"/>
  <c r="D216" i="3" s="1"/>
  <c r="D226" i="3"/>
  <c r="D220" i="3"/>
  <c r="D219" i="3"/>
  <c r="B269" i="2"/>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C72" i="2"/>
  <c r="C71" i="2"/>
  <c r="C70" i="2"/>
  <c r="G70" i="2" s="1"/>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l="1"/>
  <c r="D114" i="2"/>
  <c r="E114" i="2" s="1"/>
  <c r="B147" i="2" s="1"/>
  <c r="D147"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 r="C243" i="3"/>
  <c r="C244" i="3" s="1"/>
  <c r="B249" i="3" s="1"/>
  <c r="D249" i="3" s="1"/>
  <c r="F249" i="3" s="1"/>
  <c r="F251" i="3" s="1"/>
  <c r="C6" i="7" l="1"/>
  <c r="C15" i="7" l="1"/>
  <c r="D15" i="7" s="1"/>
  <c r="C9" i="7"/>
  <c r="D9" i="7" s="1"/>
  <c r="C12" i="7"/>
  <c r="D12" i="7" s="1"/>
  <c r="C22" i="7"/>
  <c r="D6" i="7"/>
  <c r="D217" i="3"/>
  <c r="D16" i="7" l="1"/>
  <c r="D38" i="7" s="1"/>
  <c r="E38" i="7" s="1"/>
  <c r="F30" i="7"/>
  <c r="G30" i="7" s="1"/>
  <c r="G31" i="7" s="1"/>
  <c r="D40" i="7" s="1"/>
  <c r="E40" i="7" s="1"/>
  <c r="D22" i="7"/>
  <c r="D23" i="7" s="1"/>
  <c r="D39" i="7" s="1"/>
  <c r="E39" i="7" s="1"/>
  <c r="E41" i="7" l="1"/>
</calcChain>
</file>

<file path=xl/comments1.xml><?xml version="1.0" encoding="utf-8"?>
<comments xmlns="http://schemas.openxmlformats.org/spreadsheetml/2006/main">
  <authors>
    <author>Scheyla Cristina de Souza Belmiro do Amaral</author>
  </authors>
  <commentList>
    <comment ref="B12" author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text>
        <r>
          <rPr>
            <b/>
            <sz val="9"/>
            <color indexed="81"/>
            <rFont val="Segoe UI"/>
            <family val="2"/>
          </rPr>
          <t xml:space="preserve">Seges: </t>
        </r>
        <r>
          <rPr>
            <sz val="9"/>
            <color indexed="81"/>
            <rFont val="Segoe UI"/>
            <family val="2"/>
          </rPr>
          <t>Por tratar-se de planilha mensal será contabilizado 1/12 avos do custo.</t>
        </r>
      </text>
    </comment>
    <comment ref="A90" author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<sst xmlns="http://schemas.openxmlformats.org/spreadsheetml/2006/main" count="1141" uniqueCount="579">
  <si>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</si>
  <si>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</si>
  <si>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</si>
  <si>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</si>
  <si>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</si>
  <si>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</si>
  <si>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</si>
  <si>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</si>
  <si>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</si>
  <si>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</si>
  <si>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</si>
  <si>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</si>
  <si>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</si>
  <si>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</si>
  <si>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</si>
  <si>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</si>
  <si>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</si>
  <si>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</si>
  <si>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</si>
  <si>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</si>
  <si>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</si>
  <si>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</si>
  <si>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</si>
  <si>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</si>
  <si>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</si>
  <si>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</si>
  <si>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</si>
  <si>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</si>
  <si>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</si>
  <si>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</si>
  <si>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</si>
  <si>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</si>
  <si>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</si>
  <si>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</si>
  <si>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</si>
  <si>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</si>
  <si>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</si>
  <si>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</si>
  <si>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</si>
  <si>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</si>
  <si>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</si>
  <si>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</si>
  <si>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</si>
  <si>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</si>
  <si>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</si>
  <si>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</si>
  <si>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</si>
  <si>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</si>
  <si>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</si>
  <si>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</si>
  <si>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</si>
  <si>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</si>
  <si>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</si>
  <si>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</si>
  <si>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</si>
  <si>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</si>
  <si>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</si>
  <si>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</si>
  <si>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</si>
  <si>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</si>
  <si>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</si>
  <si>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</si>
  <si>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</si>
  <si>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</si>
  <si>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</si>
  <si>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</si>
  <si>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</si>
  <si>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</si>
  <si>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</si>
  <si>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</si>
  <si>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</si>
  <si>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</si>
  <si>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</si>
  <si>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</si>
  <si>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</si>
  <si>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</si>
  <si>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</si>
  <si>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</si>
  <si>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</si>
  <si>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</si>
  <si>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</si>
  <si>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</si>
  <si>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</si>
  <si>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</si>
  <si>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</si>
  <si>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</si>
  <si>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</si>
  <si>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</si>
  <si>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</si>
  <si>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</si>
  <si>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</si>
  <si>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</si>
  <si>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</si>
  <si>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</si>
  <si>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</si>
  <si>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</si>
  <si>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</si>
  <si>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</si>
  <si>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</si>
  <si>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</si>
  <si>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</si>
  <si>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</si>
  <si>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</si>
  <si>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</si>
  <si>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</si>
  <si>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</si>
  <si>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</si>
  <si>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</si>
  <si>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</si>
  <si>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</si>
  <si>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</si>
  <si>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</si>
  <si>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</si>
  <si>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</si>
  <si>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</si>
  <si>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</si>
  <si>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</si>
  <si>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</si>
  <si>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</si>
  <si>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</si>
  <si>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</si>
  <si>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</si>
  <si>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</si>
  <si>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</si>
  <si>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</si>
  <si>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</si>
  <si>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</si>
  <si>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</si>
  <si>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</si>
  <si>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</si>
  <si>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</si>
  <si>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</si>
  <si>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</si>
  <si>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</si>
  <si>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</si>
  <si>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</si>
  <si>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</si>
  <si>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</si>
  <si>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</si>
  <si>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</si>
  <si>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</si>
  <si>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</si>
  <si>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</si>
  <si>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</si>
  <si>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</si>
  <si>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</si>
  <si>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</si>
  <si>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</si>
  <si>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</si>
  <si>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</si>
  <si>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</si>
  <si>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</si>
  <si>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</si>
  <si>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</si>
  <si>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</si>
  <si>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</si>
  <si>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</si>
  <si>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</si>
  <si>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</si>
  <si>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</si>
  <si>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</si>
  <si>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</si>
  <si>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</si>
  <si>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</si>
  <si>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</si>
  <si>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</si>
  <si>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</si>
  <si>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</si>
  <si>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</si>
  <si>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</si>
  <si>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</si>
  <si>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</si>
  <si>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</si>
  <si>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</si>
  <si>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</si>
  <si>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</si>
  <si>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</si>
  <si>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</si>
  <si>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</si>
  <si>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</si>
  <si>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</si>
  <si>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</si>
  <si>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</si>
  <si>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</si>
  <si>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</si>
  <si>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</si>
  <si>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</si>
  <si>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</si>
  <si>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</si>
  <si>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</si>
  <si>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</si>
  <si>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</si>
  <si>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</si>
  <si>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</si>
  <si>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</si>
  <si>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B</t>
  </si>
  <si>
    <t>C</t>
  </si>
  <si>
    <t>D</t>
  </si>
  <si>
    <t>E</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</si>
  <si>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</si>
  <si>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</si>
  <si>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</si>
  <si>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</si>
  <si>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</si>
  <si>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</si>
  <si>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</si>
  <si>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Submódulo 2.2 - Encargos Previdenciários (GPS), Fundo de Garantia por Tempo de Serviço (FGTS) e outras contribuições.</t>
  </si>
  <si>
    <t>2.2</t>
  </si>
  <si>
    <t>GPS, FGTS e outras contribuições</t>
  </si>
  <si>
    <t>Percentual (%)</t>
  </si>
  <si>
    <t>H</t>
  </si>
  <si>
    <t xml:space="preserve">Total </t>
  </si>
  <si>
    <t>Submódulo 2.3 - Benefícios Mensais e Diários.</t>
  </si>
  <si>
    <t>2.3</t>
  </si>
  <si>
    <t>Benefícios Mensais e Diários</t>
  </si>
  <si>
    <t>Benefício xxx</t>
  </si>
  <si>
    <t>Quadro-Resumo do Módulo 2 - Encargos e Benefícios anuais, mensais e diários</t>
  </si>
  <si>
    <t>Encargos e Benefícios Anuais, Mensais e Diários</t>
  </si>
  <si>
    <t>Módulo 3 - Provisão para Rescisão</t>
  </si>
  <si>
    <t>Provisão para Rescisão</t>
  </si>
  <si>
    <t>Incidência dos encargos do submódulo 2.2 sobre o Aviso Prévio Trabalhado</t>
  </si>
  <si>
    <t>Módulo 4 - Custo de Reposição do Profissional Ausente</t>
  </si>
  <si>
    <t>Submódulo 4.1 - Ausências Legais</t>
  </si>
  <si>
    <t>4.1</t>
  </si>
  <si>
    <t>Ausências Legais</t>
  </si>
  <si>
    <t>Submódulo 4.2 - Intrajornada</t>
  </si>
  <si>
    <t>4.2</t>
  </si>
  <si>
    <t>Intrajornada</t>
  </si>
  <si>
    <t>Quadro-Resumo do Módulo 4 - Custo de Reposição do Profissional Ausente</t>
  </si>
  <si>
    <t>Custo de Reposição do Profissional Ausente</t>
  </si>
  <si>
    <t>Módulo 5 - Insumos Diversos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</si>
  <si>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</si>
  <si>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</si>
  <si>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</si>
  <si>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</si>
  <si>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</si>
  <si>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</si>
  <si>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</si>
  <si>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</si>
  <si>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</si>
  <si>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</si>
  <si>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</si>
  <si>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</si>
  <si>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</si>
  <si>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</si>
  <si>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</si>
  <si>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</si>
  <si>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</si>
  <si>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</si>
  <si>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</si>
  <si>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</si>
  <si>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</si>
  <si>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</si>
  <si>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</si>
  <si>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</si>
  <si>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</si>
  <si>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</si>
  <si>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</si>
  <si>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</si>
  <si>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</si>
  <si>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</si>
  <si>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</si>
  <si>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</si>
  <si>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</si>
  <si>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</si>
  <si>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</si>
  <si>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</si>
  <si>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</si>
  <si>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</si>
  <si>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</si>
  <si>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</si>
  <si>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LIMPEZA - Regime de Tributação: Lucro Real</t>
  </si>
  <si>
    <t>Anexo XXX do Pregão XX/2018</t>
  </si>
  <si>
    <t>Processo nº:</t>
  </si>
  <si>
    <t>Licitação nº:</t>
  </si>
  <si>
    <t>DISCRIMINAÇÃO DOS SERVIÇOS (DADOS REFERENTES À CONTRATAÇÃO)</t>
  </si>
  <si>
    <t>Data de apresentação da proposta (dia/mês/ano)</t>
  </si>
  <si>
    <t>Município/ UF</t>
  </si>
  <si>
    <t>Ano Acordo, Convenção ou Sentença Normativa em Dissídio Coletivo</t>
  </si>
  <si>
    <t>Nº de meses de execução contratual</t>
  </si>
  <si>
    <t>IDENTIFICAÇÃO DO SERVIÇO</t>
  </si>
  <si>
    <t>Unidade de medida</t>
  </si>
  <si>
    <t>Quantidade total a contratar
(Em função da unidade de medida)</t>
  </si>
  <si>
    <t>m2</t>
  </si>
  <si>
    <t>360 a 450 produtividade por servente</t>
  </si>
  <si>
    <t>200 a 300 produtividade por servente</t>
  </si>
  <si>
    <t>Total da Área Interna</t>
  </si>
  <si>
    <t>Áreas Externas</t>
  </si>
  <si>
    <t>1800 a 2700 produtividade por servente</t>
  </si>
  <si>
    <t>6000 a 9000 produtividade por servente</t>
  </si>
  <si>
    <t>100.000 produtividade por servente</t>
  </si>
  <si>
    <t>800 a 1.200 produtividade por servente</t>
  </si>
  <si>
    <t>1.500 a 2.500 produtividade por servente</t>
  </si>
  <si>
    <t>1.200 a 1.800 produtividade por servente</t>
  </si>
  <si>
    <t>1.000 a 1.500 produtividade por servente</t>
  </si>
  <si>
    <t>Total da Área Externa</t>
  </si>
  <si>
    <t>Esquadrias Externas</t>
  </si>
  <si>
    <t>130 a 160 produtividade por servente</t>
  </si>
  <si>
    <t>300 a 380 produtividade por servente</t>
  </si>
  <si>
    <t>Total Esquadrias Externas</t>
  </si>
  <si>
    <t>Total Fachadas Envidraçadas</t>
  </si>
  <si>
    <t>Total Áreas Hospitalares e assemelhadas</t>
  </si>
  <si>
    <t>Total das Outras Áreas</t>
  </si>
  <si>
    <t>TOTAL GERAL</t>
  </si>
  <si>
    <t xml:space="preserve">1. MÓDULOS </t>
  </si>
  <si>
    <t>Mão de obra</t>
  </si>
  <si>
    <t>Mão de obra vinculada à execução contratual</t>
  </si>
  <si>
    <t>Dados para composição dos custos referente à mão de obra</t>
  </si>
  <si>
    <t>Classificação Brasileira de Ocupações (CBO)</t>
  </si>
  <si>
    <t>Tipo do serviço (mesmo serviço com características distintas)</t>
  </si>
  <si>
    <t>Salário Normativo da Categoria Profissional (jornada de 44 H / Semana)</t>
  </si>
  <si>
    <t>Categoria profissional (vinculada à execução contratual)</t>
  </si>
  <si>
    <t>Data base da categoria (dia / mês / ano)</t>
  </si>
  <si>
    <t>limpeza e conservação</t>
  </si>
  <si>
    <t>CCT</t>
  </si>
  <si>
    <t>servente de limpeza / encarregado</t>
  </si>
  <si>
    <r>
      <t>Tipo de Serviço:</t>
    </r>
    <r>
      <rPr>
        <b/>
        <sz val="11"/>
        <color rgb="FFFF0000"/>
        <rFont val="Spranq eco sans"/>
        <family val="2"/>
      </rPr>
      <t>Serviço de Limpeza e Conservação Predial</t>
    </r>
  </si>
  <si>
    <t>a) Pisos Acarpetados</t>
  </si>
  <si>
    <t>b) Pisos Frios</t>
  </si>
  <si>
    <t>c) Laboratórios</t>
  </si>
  <si>
    <t>d) Almoxarifados / Galpões</t>
  </si>
  <si>
    <t>e) Oficinas</t>
  </si>
  <si>
    <t>f) Áreas com espaços livres (saguão, hall e salão)</t>
  </si>
  <si>
    <t>g) Banheiros</t>
  </si>
  <si>
    <r>
      <t xml:space="preserve">Data do Pregão: </t>
    </r>
    <r>
      <rPr>
        <b/>
        <sz val="11"/>
        <color rgb="FFFF0000"/>
        <rFont val="Spranq eco sans"/>
        <family val="2"/>
      </rPr>
      <t>XX/XX/XXX</t>
    </r>
    <r>
      <rPr>
        <b/>
        <sz val="11"/>
        <rFont val="Spranq eco sans"/>
        <family val="2"/>
      </rPr>
      <t xml:space="preserve"> às </t>
    </r>
    <r>
      <rPr>
        <b/>
        <sz val="11"/>
        <color rgb="FFFF0000"/>
        <rFont val="Spranq eco sans"/>
        <family val="2"/>
      </rPr>
      <t>XX:XX</t>
    </r>
    <r>
      <rPr>
        <b/>
        <sz val="11"/>
        <rFont val="Spranq eco sans"/>
        <family val="2"/>
      </rPr>
      <t xml:space="preserve"> horas</t>
    </r>
  </si>
  <si>
    <t>Áreas Internas</t>
  </si>
  <si>
    <t>a) Pisos pavimentados adjacentes / contíguos às edificações</t>
  </si>
  <si>
    <t>b) Varrição de passeios e arruamentos</t>
  </si>
  <si>
    <t>c) Pátios e áreas verdes com alta frequência</t>
  </si>
  <si>
    <t>d) Pátios e áreas verdes com média frequência</t>
  </si>
  <si>
    <t>e) Pátios e áreas verdes com baixa frequência</t>
  </si>
  <si>
    <t>f) Coleta de detritos em pátios e áreas verdes com frequência diária</t>
  </si>
  <si>
    <t>a) Face externa com exposição a situação de risco</t>
  </si>
  <si>
    <t>b) Face externa sem exposição a situação de risco</t>
  </si>
  <si>
    <t>c) Face interna</t>
  </si>
  <si>
    <t>a) Fachadas Envidraçadas</t>
  </si>
  <si>
    <t>a) Áreas Hospitalares e assemelhadas</t>
  </si>
  <si>
    <t>a) Outras áreas (especificar)</t>
  </si>
  <si>
    <r>
      <t xml:space="preserve">130 a 160, </t>
    </r>
    <r>
      <rPr>
        <b/>
        <sz val="11"/>
        <color rgb="FFFF0000"/>
        <rFont val="Spranq eco sans"/>
        <family val="2"/>
      </rPr>
      <t>observada a periodicidade prevista</t>
    </r>
  </si>
  <si>
    <r>
      <rPr>
        <b/>
        <sz val="11"/>
        <color rgb="FF000000"/>
        <rFont val="Spranq eco sans"/>
        <family val="2"/>
      </rPr>
      <t>Nota 1:</t>
    </r>
    <r>
      <rPr>
        <sz val="11"/>
        <color rgb="FF000000"/>
        <rFont val="Spranq eco sans"/>
        <family val="2"/>
      </rPr>
      <t xml:space="preserve"> Esta tabela poderá ser adaptada às características do serviço contratado, inclusive no que concerne às rubricas e suas respectivas provisões e/ou estimativas, desde que haja justificativa.
</t>
    </r>
    <r>
      <rPr>
        <b/>
        <sz val="11"/>
        <color rgb="FF000000"/>
        <rFont val="Spranq eco sans"/>
        <family val="2"/>
      </rPr>
      <t>Nota 2:</t>
    </r>
    <r>
      <rPr>
        <sz val="11"/>
        <color rgb="FF000000"/>
        <rFont val="Spranq eco sans"/>
        <family val="2"/>
      </rPr>
      <t xml:space="preserve"> As provisões constantes desta planilha poderão  ser desnecessárias quando se tratar de determinados serviços que prescindam da dedicação exclusiva dos trabalhadores da contratada para com a Administração.</t>
    </r>
  </si>
  <si>
    <r>
      <rPr>
        <b/>
        <sz val="11"/>
        <color rgb="FF000000"/>
        <rFont val="Spranq eco sans"/>
        <family val="2"/>
      </rPr>
      <t>Nota 1:</t>
    </r>
    <r>
      <rPr>
        <sz val="11"/>
        <color rgb="FF000000"/>
        <rFont val="Spranq eco sans"/>
        <family val="2"/>
      </rPr>
      <t xml:space="preserve">  Deverá ser elaborado um quadro para cada tipo de serviço.</t>
    </r>
    <r>
      <rPr>
        <b/>
        <sz val="11"/>
        <color rgb="FF000000"/>
        <rFont val="Spranq eco sans"/>
        <family val="2"/>
      </rPr>
      <t xml:space="preserve">
Nota 2:</t>
    </r>
    <r>
      <rPr>
        <sz val="11"/>
        <color rgb="FF000000"/>
        <rFont val="Spranq eco sans"/>
        <family val="2"/>
      </rPr>
      <t xml:space="preserve"> A planilha será calculada considerando o valor mensal do empregado.</t>
    </r>
  </si>
  <si>
    <r>
      <t xml:space="preserve">Salário-Base
</t>
    </r>
    <r>
      <rPr>
        <sz val="11"/>
        <color rgb="FFFF0000"/>
        <rFont val="Spranq eco sans"/>
        <family val="2"/>
      </rPr>
      <t>VALOR SOMENTE DE UM SERVENTE / ENCARREGADO
44 H / semana</t>
    </r>
  </si>
  <si>
    <r>
      <t xml:space="preserve">Adicional de Hora Noturna Reduzida
</t>
    </r>
    <r>
      <rPr>
        <sz val="11"/>
        <color rgb="FFFF0000"/>
        <rFont val="Spranq eco sans"/>
        <family val="2"/>
      </rPr>
      <t>A REGRA É EXCLUIR</t>
    </r>
  </si>
  <si>
    <r>
      <t xml:space="preserve">Adicional Notuno
</t>
    </r>
    <r>
      <rPr>
        <sz val="11"/>
        <color rgb="FFFF0000"/>
        <rFont val="Spranq eco sans"/>
        <family val="2"/>
      </rPr>
      <t>A REGRA É EXCLUIR</t>
    </r>
  </si>
  <si>
    <r>
      <t xml:space="preserve">Nota1:  </t>
    </r>
    <r>
      <rPr>
        <sz val="11"/>
        <color theme="1"/>
        <rFont val="Spranq eco sans"/>
        <family val="2"/>
      </rPr>
      <t xml:space="preserve">O Módulo 1 refere-se ao valor mensal devido ao empegado pela prestação do serviço no período de 12 meses.
</t>
    </r>
    <r>
      <rPr>
        <b/>
        <sz val="11"/>
        <color theme="1"/>
        <rFont val="Spranq eco sans"/>
        <family val="2"/>
      </rPr>
      <t xml:space="preserve">Nota 2:  </t>
    </r>
    <r>
      <rPr>
        <sz val="11"/>
        <color theme="1"/>
        <rFont val="Spranq eco sans"/>
        <family val="2"/>
      </rPr>
      <t>Para o empregado que labora jornada de 12x36, em caso de não concessão ou concessão parcial do intervalo intrajornada (§ 4º do art. 71 da CLT), o valor a ser pago será inserido na remuneração utilizando a alínea “G”</t>
    </r>
  </si>
  <si>
    <r>
      <t xml:space="preserve">13º (décimo terceiro) Salário
</t>
    </r>
    <r>
      <rPr>
        <sz val="11"/>
        <color rgb="FFFF0000"/>
        <rFont val="Spranq eco sans"/>
        <family val="2"/>
      </rPr>
      <t xml:space="preserve">CÁLCULO DE ACORDO COM O MANUAL DE PREENCHIMENTO DO MPOG 2014
ADOTADO TAMBÉM PELO TCU
1/12 X 100 = 8,33%
</t>
    </r>
    <r>
      <rPr>
        <b/>
        <sz val="11"/>
        <color rgb="FFFF0000"/>
        <rFont val="Spranq eco sans"/>
        <family val="2"/>
      </rPr>
      <t>CÁLCULO: REM X 8.33%</t>
    </r>
  </si>
  <si>
    <r>
      <t xml:space="preserve">Férias e Adicional de Férias
</t>
    </r>
    <r>
      <rPr>
        <sz val="11"/>
        <color rgb="FFFF0000"/>
        <rFont val="Spranq eco sans"/>
        <family val="2"/>
      </rPr>
      <t xml:space="preserve">DE ACORDO COM O MANUAL DA CONTA VINCULADA = 12,10%
[(1/11)+(1/3/11) ] X 100 = 12,10%
SEM O USO DE CONTA VINCULADA = 11,11%
[(1/12)+(1/3/12)] X 100 = 11,11%
</t>
    </r>
    <r>
      <rPr>
        <b/>
        <sz val="11"/>
        <color rgb="FFFF0000"/>
        <rFont val="Spranq eco sans"/>
        <family val="2"/>
      </rPr>
      <t>CÁLCULO: REM X 12,10% OU REM X 11,11%</t>
    </r>
  </si>
  <si>
    <r>
      <rPr>
        <b/>
        <sz val="11"/>
        <color theme="1"/>
        <rFont val="Spranq eco sans"/>
        <family val="2"/>
      </rPr>
      <t>Nota 1:</t>
    </r>
    <r>
      <rPr>
        <sz val="11"/>
        <color theme="1"/>
        <rFont val="Spranq eco sans"/>
        <family val="2"/>
      </rPr>
      <t xml:space="preserve">  Como a planilha de custos e formação de preços é calculada mensalmente, provisiona-se proporcionalmente 1/12 (um doze avos) dos valores referentes à gratificação natalina e adicional de férias.
</t>
    </r>
    <r>
      <rPr>
        <b/>
        <sz val="11"/>
        <color theme="1"/>
        <rFont val="Spranq eco sans"/>
        <family val="2"/>
      </rPr>
      <t>Nota 2:</t>
    </r>
    <r>
      <rPr>
        <sz val="11"/>
        <color theme="1"/>
        <rFont val="Spranq eco sans"/>
        <family val="2"/>
      </rPr>
      <t xml:space="preserve">  O adicional de férias contido no Submódulo 2.1 corresponde a 1/3 (um terço) da remuneração que por sua vez é dividido por 12 (doze) conforme Nota 1 acima.</t>
    </r>
  </si>
  <si>
    <r>
      <t xml:space="preserve">Adicional de Periculosidade
</t>
    </r>
    <r>
      <rPr>
        <sz val="11"/>
        <color rgb="FFFF0000"/>
        <rFont val="Spranq eco sans"/>
        <family val="2"/>
      </rPr>
      <t xml:space="preserve">A REGRA É EXCLUIR
EXAMINAR QUANDO HOUVER ESQUADRIAS EXTERNAS COM RISCO E FACHADAS ENVIDRAÇADAS
</t>
    </r>
    <r>
      <rPr>
        <b/>
        <sz val="11"/>
        <color rgb="FFFF0000"/>
        <rFont val="Spranq eco sans"/>
        <family val="2"/>
      </rPr>
      <t>CÁLCULO: REM X 30%</t>
    </r>
  </si>
  <si>
    <r>
      <t xml:space="preserve">Incidência do Submódulo 2.2 sobre 13o e Férias + 1/3
</t>
    </r>
    <r>
      <rPr>
        <b/>
        <sz val="11"/>
        <color rgb="FFFF0000"/>
        <rFont val="Spranq eco sans"/>
        <family val="2"/>
      </rPr>
      <t>CÁLCULO: (8,33% + 12,10%) X 36,80%</t>
    </r>
  </si>
  <si>
    <t>Previsto na CCT.
Art. 457 e 458 da CLT</t>
  </si>
  <si>
    <t>Previsto em legislação ou CCT decorrente de trabalho em condições de periculosidade, ou seja que impliquem em condições de risco a saúde do trabalhor ou integridade física.
Art. 193 e 194 da CLT</t>
  </si>
  <si>
    <t>Dado ao trabalho executado entre as 22H de um dia às 5 H do dia seguinte, sendo remunerado com adicional de pelo menos 20%.
Consultar a CCT.</t>
  </si>
  <si>
    <t>Decorrente de cada hora remunerada no período noturno correspondente a 52m e 30s.
Consultar a CCT.</t>
  </si>
  <si>
    <t>Correspondente à gratificação natalina. É um direito do trabalhador garantido pela Constituição, portanto é uma gratificação compulsória. Tem natureza salarial.
Art. 7o, inciso VIII da CF.</t>
  </si>
  <si>
    <t>É um direito do trabalhador, garantido na Constituição, ao gozar férias anuais remuneranas com, pelo menos, um terço a mais do que o salário normal.
Ao efetuar a renovação contratual do 4o para o 5 ano, deve excluir da planilha de custo este valor.
Art. 129 da CLT</t>
  </si>
  <si>
    <t>Contribuições a cargo da empresa, destinada à Seguridade Social de 20% sobre o total das remunerações pagas, devidas ou creditadas a qualquer título, durante o mês, aos segurados que lhe prestem serviços, destinados a retribuir o trabalho.
Art. 22, inciso I da Lei no. 8.212/91.</t>
  </si>
  <si>
    <t>Contribuição social destinada a educação nos termos da CF.
Art. 3o, inciso I do Decreto no. 87.043/1982.</t>
  </si>
  <si>
    <t>Contribuições sociais destinadas ao Serviço Social do Comércio - SESC e ao Serviço Social da Indústria - SESI, que compõem a Guia da Previdência Social - GPS.
Art. 240 da CF.</t>
  </si>
  <si>
    <t>Contribuição destinada ao Serviço Nacional de Aprendizagem Industrial - SENAI e Serviço de Aprendizagem Comercial - SENAC.
Decreto-Lei no. 2.318/86.</t>
  </si>
  <si>
    <r>
      <t xml:space="preserve">Contribuição repassada ao Serviço Brasileiro de apoio à Pequena e Média Empresa - SEBRAE destinado a custear os programas de apoio à pequena e média empresa.
</t>
    </r>
    <r>
      <rPr>
        <sz val="11"/>
        <color rgb="FFFF0000"/>
        <rFont val="Calibri"/>
        <family val="2"/>
      </rPr>
      <t>§</t>
    </r>
    <r>
      <rPr>
        <sz val="11"/>
        <color rgb="FFFF0000"/>
        <rFont val="Spranq eco sans"/>
        <family val="2"/>
      </rPr>
      <t xml:space="preserve"> 3o do art. 8o da Lei no. 8.029/90.</t>
    </r>
  </si>
  <si>
    <t>Contribuição destinada ao Instituto Nacional de Colonização e Reforma Agrária - INCRA.
Art. 1o, inciso I do Decreto-Lei no. 1.146/1970.</t>
  </si>
  <si>
    <r>
      <t xml:space="preserve">INSS
</t>
    </r>
    <r>
      <rPr>
        <b/>
        <sz val="11"/>
        <color rgb="FFFF0000"/>
        <rFont val="Spranq eco sans"/>
        <family val="2"/>
      </rPr>
      <t>CÁLCULO: REM X VALOR PERCENTUAL</t>
    </r>
  </si>
  <si>
    <r>
      <t xml:space="preserve">Salário Educação
</t>
    </r>
    <r>
      <rPr>
        <b/>
        <sz val="11"/>
        <color rgb="FFFF0000"/>
        <rFont val="Spranq eco sans"/>
        <family val="2"/>
      </rPr>
      <t>CÁLCULO: REM X VALOR PERCENTUAL</t>
    </r>
  </si>
  <si>
    <r>
      <t xml:space="preserve">SAT
</t>
    </r>
    <r>
      <rPr>
        <b/>
        <sz val="11"/>
        <color rgb="FFFF0000"/>
        <rFont val="Spranq eco sans"/>
        <family val="2"/>
      </rPr>
      <t>CÁLCULO: REM X VALOR PERCENTUAL</t>
    </r>
  </si>
  <si>
    <r>
      <t xml:space="preserve">SESC ou SESI
</t>
    </r>
    <r>
      <rPr>
        <b/>
        <sz val="11"/>
        <color rgb="FFFF0000"/>
        <rFont val="Spranq eco sans"/>
        <family val="2"/>
      </rPr>
      <t>CÁLCULO: REM X VALOR PERCENTUAL</t>
    </r>
  </si>
  <si>
    <r>
      <t xml:space="preserve">SENAI - SENAC
</t>
    </r>
    <r>
      <rPr>
        <b/>
        <sz val="11"/>
        <color rgb="FFFF0000"/>
        <rFont val="Spranq eco sans"/>
        <family val="2"/>
      </rPr>
      <t>CÁLCULO: REM X VALOR PERCENTUAL</t>
    </r>
  </si>
  <si>
    <r>
      <t xml:space="preserve">SEBRAE
</t>
    </r>
    <r>
      <rPr>
        <b/>
        <sz val="11"/>
        <color rgb="FFFF0000"/>
        <rFont val="Spranq eco sans"/>
        <family val="2"/>
      </rPr>
      <t>CÁLCULO: REM X VALOR PERCENTUAL</t>
    </r>
  </si>
  <si>
    <r>
      <t xml:space="preserve">INCRA
</t>
    </r>
    <r>
      <rPr>
        <b/>
        <sz val="11"/>
        <color rgb="FFFF0000"/>
        <rFont val="Spranq eco sans"/>
        <family val="2"/>
      </rPr>
      <t>CÁLCULO: REM X VALOR PERCENTUAL</t>
    </r>
  </si>
  <si>
    <r>
      <t xml:space="preserve">FGTS
</t>
    </r>
    <r>
      <rPr>
        <b/>
        <sz val="11"/>
        <color rgb="FFFF0000"/>
        <rFont val="Spranq eco sans"/>
        <family val="2"/>
      </rPr>
      <t>CÁLCULO: REM X VALOR PERCENTUAL</t>
    </r>
  </si>
  <si>
    <t>Fundo de garantia para o trabalhador em razão do tempo de serviço laborado. Direito do trabalhador garantido pela Constituição.
Art. 7o, inciso III da CF.</t>
  </si>
  <si>
    <r>
      <t>EMPRESAS OPTANTES PELO SIMPLES ESTÃO ISENTAS DO PAGAMENTO DAS SEGUINTES CONTRIBUIÇÕES: SESI ou SESC, SENAI ou SENAC, INCRA, Salário Educação, SEBRAE, por isso os valores DEVEM SER ZERADOS NA PLANILHA.
(</t>
    </r>
    <r>
      <rPr>
        <b/>
        <sz val="11"/>
        <color rgb="FFFF0000"/>
        <rFont val="Calibri"/>
        <family val="2"/>
      </rPr>
      <t>§</t>
    </r>
    <r>
      <rPr>
        <b/>
        <sz val="11"/>
        <color rgb="FFFF0000"/>
        <rFont val="Spranq eco sans"/>
        <family val="2"/>
      </rPr>
      <t>3o, Art. 13 da Lei Complementar 123/2006)
EMPRESAS DE SESSÃO DE MÃO DE OBRA NÃO PODEM SER OPTANTES PELO SIMPLES COM EXCESSÃO DAS EMPRESAS QUE PRESTAM SERVIÇOS DE VIGILÂNCIA, LIMPEZA OU CONSERVAÇÃO DESDE QUE NÃO EXERÇAM EM CONJUNTO COM OUTRAS ATIVIDADES VEDADAS.
(Inciso XII, Art. 17 da Lei Complementar 123/2006)</t>
    </r>
  </si>
  <si>
    <t>Valor referente aos custos de transporte do empregado, proporcionado pelo empregador por meio de transporte próprio ou por meio de fornecimento de vales transportes.
Art. 2o da Lei no. 7.418/85.</t>
  </si>
  <si>
    <t>Valor VT no município de prestação dos serviços</t>
  </si>
  <si>
    <t>Quantidade de passagens por dia por empregado</t>
  </si>
  <si>
    <t>Quantidade de dias no mês de recebimento de passagens</t>
  </si>
  <si>
    <t>Participação do empregado (6% x Salário Base)</t>
  </si>
  <si>
    <r>
      <t xml:space="preserve">Transporte
</t>
    </r>
    <r>
      <rPr>
        <b/>
        <sz val="11"/>
        <color rgb="FFFF0000"/>
        <rFont val="Spranq eco sans"/>
        <family val="2"/>
      </rPr>
      <t>Cálculo: [(2 x VT x 22) - (6% x SB)]</t>
    </r>
  </si>
  <si>
    <t>Valor do Auxílio Alimentação</t>
  </si>
  <si>
    <t>Quantidade de dia de recebimento</t>
  </si>
  <si>
    <t>Participação do empregado</t>
  </si>
  <si>
    <t>Nos casos de Programas de Alimentação do Trabalhador (PAT), a participação do trabalhador no custeio do auxílio alimentação está limitada a 20% do custo direto da refeição.
Decreto 5\1991.
Informar no Edital que a empresa deve fornecer a comprovação de inscrição no PAT.
A ajuda alimentação fornecida por empresa participante do PAT não tem caráter salarial. Portanto, não integra o salário para nenhum efeito legal. 
Orientação Jurisdicional na Seção de Dissídios Individuais I no. 133 - TST.</t>
  </si>
  <si>
    <r>
      <t xml:space="preserve">Auxílio previsto nas CCTs.
Art. 458 </t>
    </r>
    <r>
      <rPr>
        <sz val="11"/>
        <color rgb="FFFF0000"/>
        <rFont val="Calibri"/>
        <family val="2"/>
      </rPr>
      <t>§§</t>
    </r>
    <r>
      <rPr>
        <sz val="11"/>
        <color rgb="FFFF0000"/>
        <rFont val="Spranq eco sans"/>
        <family val="2"/>
      </rPr>
      <t xml:space="preserve"> 2o e 3o da CLT.</t>
    </r>
  </si>
  <si>
    <r>
      <t xml:space="preserve">Auxílio-Refeição/Alimentação
</t>
    </r>
    <r>
      <rPr>
        <b/>
        <sz val="11"/>
        <color rgb="FFFF0000"/>
        <rFont val="Spranq eco sans"/>
        <family val="2"/>
      </rPr>
      <t>Cálculo: [(22 x VA) - (20% x VALOR TOTAL VA)</t>
    </r>
  </si>
  <si>
    <r>
      <t xml:space="preserve">Auxílio Saúde
</t>
    </r>
    <r>
      <rPr>
        <sz val="11"/>
        <color rgb="FFFF0000"/>
        <rFont val="Spranq eco sans"/>
        <family val="2"/>
      </rPr>
      <t>Sem participação do empregado</t>
    </r>
  </si>
  <si>
    <t>Auxílio previsto nas CCTs.</t>
  </si>
  <si>
    <t>Auxílio previsto na CCTs.</t>
  </si>
  <si>
    <r>
      <t xml:space="preserve">Seguro de Vida
</t>
    </r>
    <r>
      <rPr>
        <sz val="11"/>
        <color rgb="FFFF0000"/>
        <rFont val="Spranq eco sans"/>
        <family val="2"/>
      </rPr>
      <t>Sem participação do empregado</t>
    </r>
  </si>
  <si>
    <r>
      <t xml:space="preserve">Assistência Odontológica
</t>
    </r>
    <r>
      <rPr>
        <sz val="11"/>
        <color rgb="FFFF0000"/>
        <rFont val="Spranq eco sans"/>
        <family val="2"/>
      </rPr>
      <t>Sem participação do empregado</t>
    </r>
  </si>
  <si>
    <r>
      <t xml:space="preserve">Nota 1: </t>
    </r>
    <r>
      <rPr>
        <sz val="11"/>
        <color theme="1"/>
        <rFont val="Spranq eco sans"/>
        <family val="2"/>
      </rPr>
      <t>Os percentuais dos encargos previdenciários, do FGTS e demais contribuições são aqueles estabelecidos pela legislação vigente.</t>
    </r>
    <r>
      <rPr>
        <b/>
        <sz val="11"/>
        <color theme="1"/>
        <rFont val="Spranq eco sans"/>
        <family val="2"/>
      </rPr>
      <t xml:space="preserve">
Nota 2: </t>
    </r>
    <r>
      <rPr>
        <sz val="11"/>
        <color theme="1"/>
        <rFont val="Spranq eco sans"/>
        <family val="2"/>
      </rPr>
      <t xml:space="preserve">O SAT a depender do grau de risco do serviço irá variar entre 1%, para risco leve, de 2%, para risco médio, e de 3% de risco grave.
</t>
    </r>
    <r>
      <rPr>
        <b/>
        <sz val="11"/>
        <color theme="1"/>
        <rFont val="Spranq eco sans"/>
        <family val="2"/>
      </rPr>
      <t>Nota 3:</t>
    </r>
    <r>
      <rPr>
        <sz val="11"/>
        <color theme="1"/>
        <rFont val="Spranq eco sans"/>
        <family val="2"/>
      </rPr>
      <t xml:space="preserve"> Esses percentuais incidem sobre o Módulo 1, o Submódulo 2.1, o Módulo 3, Módulo 4 e o Módulo 6.</t>
    </r>
  </si>
  <si>
    <r>
      <rPr>
        <b/>
        <sz val="11"/>
        <color theme="1"/>
        <rFont val="Spranq eco sans"/>
        <family val="2"/>
      </rPr>
      <t>Nota 1:</t>
    </r>
    <r>
      <rPr>
        <sz val="11"/>
        <color theme="1"/>
        <rFont val="Spranq eco sans"/>
        <family val="2"/>
      </rPr>
      <t xml:space="preserve"> O valor informado deverá ser o custo real do benefício (descontado o valor eventualmente pago pelo empregado).
</t>
    </r>
    <r>
      <rPr>
        <b/>
        <sz val="11"/>
        <color theme="1"/>
        <rFont val="Spranq eco sans"/>
        <family val="2"/>
      </rPr>
      <t>Nota 2:</t>
    </r>
    <r>
      <rPr>
        <sz val="11"/>
        <color theme="1"/>
        <rFont val="Spranq eco sans"/>
        <family val="2"/>
      </rPr>
      <t xml:space="preserve"> Observar a previsão dos benefícios contidos em Acordos, Convenções e Dissídios Coletivos de Trabalho e atentar-se ao disposto no art. 6 da IN no. 5/2017.</t>
    </r>
  </si>
  <si>
    <t>Ocorre quando a rescisão do contrato se dá imediatamente, ou seja, sem a comunicação de aviso.
Art. 7o, inciso XXI da CF.
De acordo com a Resolução CNJ 98/2009, cerca de 5% do pessoal é demitido pelo empregador, antes do término do contrato de trabalho.</t>
  </si>
  <si>
    <r>
      <t xml:space="preserve">Aviso Prévio Indenizado
</t>
    </r>
    <r>
      <rPr>
        <b/>
        <sz val="11"/>
        <color rgb="FFFF0000"/>
        <rFont val="Spranq eco sans"/>
      </rPr>
      <t>Cálculo: [(1/12) x 0,05] x 100 = 0,42%</t>
    </r>
  </si>
  <si>
    <r>
      <t xml:space="preserve">Incidência do FGTS sobre o Aviso Prévio Indenizado
</t>
    </r>
    <r>
      <rPr>
        <b/>
        <sz val="11"/>
        <color rgb="FFFF0000"/>
        <rFont val="Spranq eco sans"/>
      </rPr>
      <t>Cálculo: (8% x 0,42%)</t>
    </r>
  </si>
  <si>
    <t>Aplicar o percentual do FGTS sobre o API.
Acórdão 2.217/2010.</t>
  </si>
  <si>
    <t>Valor da multa do FGTS indenizado (40%) + contribuição social s/FGTS (10%), que incide sobre a alíquota do FGTS (8%) aplicado sobre o custo de referência do aviso prévio indenizado.
Art. 18, § 1o da Lei no. 8.036/90 com redação dada pela Lei no. 9.491/97.</t>
  </si>
  <si>
    <r>
      <t xml:space="preserve">Multa do FGTS e contribuição social sobre o Aviso Prévio Indenizado
</t>
    </r>
    <r>
      <rPr>
        <b/>
        <sz val="11"/>
        <color rgb="FFFF0000"/>
        <rFont val="Spranq eco sans"/>
        <family val="2"/>
      </rPr>
      <t>Calculo: 8% x 50% x 90% (1+ 5/56 + 5/56 + 1/3 x 5/56) = 4,35%</t>
    </r>
    <r>
      <rPr>
        <sz val="11"/>
        <color rgb="FFFF0000"/>
        <rFont val="Spranq eco sans"/>
        <family val="2"/>
      </rPr>
      <t xml:space="preserve">
8% - FGTS
50% - somatório das aliquotas da Multa do FGTS (40%) e da Contribuição Social (10%)
90% - percentual de funcionários que são demitidos sem justa causa
1 - uma remuneração
5/56 - 5 meses de férias em um período de 56 meses; o mesmo raciocínio para férias e 13o
1/3 de 5/56 - um terço constitucional de férias</t>
    </r>
  </si>
  <si>
    <t>Quando o empregado é comunicado (aviso prévio) da futura rescisão, denomina-se aviso prévio trabalhado e, portanto, com relação a esse período, são pagos normalmente os salários e sobre esses incidem as contribuições previdenciáris.
A Administração deve estabelecer no contrato que a parcela mensal a título de aviso prévio trabalhado será no percentual máximo de 1,94% no primeiro ano, e, em caso de prorrogação do contrato, o percentual máximo dessa parcela será de 0,194% a casa ano de prorrogação, a ser incluído por ocasiã do termo aditivo de prorrogação (Lei no. 12.506/2011).</t>
  </si>
  <si>
    <r>
      <t xml:space="preserve">Aviso Prévio Trabalhado
</t>
    </r>
    <r>
      <rPr>
        <b/>
        <sz val="11"/>
        <color rgb="FFFF0000"/>
        <rFont val="Spranq eco sans"/>
        <family val="2"/>
      </rPr>
      <t>Cálculo: [(7/30) / 12 x 100] = 1,94%</t>
    </r>
    <r>
      <rPr>
        <sz val="11"/>
        <color rgb="FFFF0000"/>
        <rFont val="Spranq eco sans"/>
        <family val="2"/>
      </rPr>
      <t xml:space="preserve">
7 - número de dias do aviso prévio trabalhado concedido ao empregado
30 - número de dias do mês
12 - número de meses</t>
    </r>
  </si>
  <si>
    <t>Aplica-se o percentual do submódulo 2.2 sobre o valor encontrato para o APT.</t>
  </si>
  <si>
    <t>Correspondente ao valor da multa do FGTS trabalhado (40%) + contribuição social s/FGTS (10%), que incide sobre a alíquota do FGTS (8%), aplicado sobre o custo de referência do APT.</t>
  </si>
  <si>
    <r>
      <t xml:space="preserve">Multa do FGTS e contribuição social sobre o Aviso Prévio Trabalhado
</t>
    </r>
    <r>
      <rPr>
        <b/>
        <sz val="11"/>
        <color rgb="FFFF0000"/>
        <rFont val="Spranq eco sans"/>
        <family val="2"/>
      </rPr>
      <t>Cálculo: FGTS x CS x API
[(1 x 50% x 8% x 1,94%) x 100] = 0,077%
ARRENDODADO PARA 0,08%</t>
    </r>
    <r>
      <rPr>
        <sz val="11"/>
        <color rgb="FFFF0000"/>
        <rFont val="Spranq eco sans"/>
        <family val="2"/>
      </rPr>
      <t xml:space="preserve">
1 - um salário
50% - somatório das alíquotas da multa do FGTS (40%) e da Contribuição Social (10%)
8% - alíquota do FGTS
1,94% - valor máximo de APT</t>
    </r>
  </si>
  <si>
    <r>
      <rPr>
        <b/>
        <sz val="11"/>
        <color theme="1"/>
        <rFont val="Spranq eco sans"/>
        <family val="2"/>
      </rPr>
      <t xml:space="preserve">Nota 1: </t>
    </r>
    <r>
      <rPr>
        <sz val="11"/>
        <color theme="1"/>
        <rFont val="Spranq eco sans"/>
        <family val="2"/>
      </rPr>
      <t xml:space="preserve">Os itens que contemplam o módulo 4 se referem ao custo dos dias trabalhados pelo repositor/substituto que por ventura venha dobrir o empregado nos casos de Ausências Legais (Submódulo 4.1) e/ou na Intrajornada (Submódulo 4.2), a depender da prestação do serviço.
</t>
    </r>
    <r>
      <rPr>
        <b/>
        <sz val="11"/>
        <color theme="1"/>
        <rFont val="Spranq eco sans"/>
        <family val="2"/>
      </rPr>
      <t>Nota 2:</t>
    </r>
    <r>
      <rPr>
        <sz val="11"/>
        <color theme="1"/>
        <rFont val="Spranq eco sans"/>
        <family val="2"/>
      </rPr>
      <t xml:space="preserve"> Haverá a incidência do Submódulo 2.2 sobre esse módulo.</t>
    </r>
  </si>
  <si>
    <t>Composta por um conjunto de casos em que o funcionário pode se ausentar sem perda de remuneração.</t>
  </si>
  <si>
    <t>Ausência do trabalhador no período de 5 dias corridos iniciados na data de nascimento da criança e com previsão constitucional.
Art. 7o, inciso XVII e art. 10 do Ato das Disposições Constitucionais Trasitórias da CF.
Segundo o IBGE nascem filhos de 1,5% dos trabalhadores durante um ano.</t>
  </si>
  <si>
    <r>
      <t xml:space="preserve">Férias
</t>
    </r>
    <r>
      <rPr>
        <b/>
        <sz val="11"/>
        <color rgb="FFFF0000"/>
        <rFont val="Spranq eco sans"/>
        <family val="2"/>
      </rPr>
      <t>Cálculo: [(5/55) x 100] = 9,09%</t>
    </r>
  </si>
  <si>
    <r>
      <t xml:space="preserve">Ausências Legais
</t>
    </r>
    <r>
      <rPr>
        <b/>
        <sz val="11"/>
        <color rgb="FFFF0000"/>
        <rFont val="Spranq eco sans"/>
        <family val="2"/>
      </rPr>
      <t>Cálculo: [(1/365) x 100] = 0,27%</t>
    </r>
  </si>
  <si>
    <r>
      <t xml:space="preserve">Licença-Paternidade
</t>
    </r>
    <r>
      <rPr>
        <b/>
        <sz val="11"/>
        <color rgb="FFFF0000"/>
        <rFont val="Spranq eco sans"/>
        <family val="2"/>
      </rPr>
      <t>Cálculo: [(5 / 365) x 1,5%] = 0,02%</t>
    </r>
  </si>
  <si>
    <t>Custo referente aos 15 primeiros dias em que o empregado não pode exercer suas atividades devido a algum acidente de trabalho e a empresa contratada de remunerá-lo.
Após esse período a incumbência do ônus é do INSS.
Art. 131, CLT.
De acordo com o Ministério da Previdência, baseados em informações prestadas pelos empregadores, por meio da GFPI, 0,78% dos empregados se acidentam no ano.</t>
  </si>
  <si>
    <r>
      <t xml:space="preserve">Ausência por acidente de trabalho
</t>
    </r>
    <r>
      <rPr>
        <b/>
        <sz val="11"/>
        <color rgb="FFFF0000"/>
        <rFont val="Spranq eco sans"/>
        <family val="2"/>
      </rPr>
      <t>Cálculo: [(15/365) x 7,8%] = 0,320%</t>
    </r>
  </si>
  <si>
    <t>Direito constitucional garantido á mulher, especialmente à gestante.
Art. 6o e 201 da CF.
Estima-se que apenas 2,0% das empregadas irão engravidar, devendo afastar-se do servço por 120 dias (4 meses).</t>
  </si>
  <si>
    <r>
      <t xml:space="preserve">Afastamento Maternidade
</t>
    </r>
    <r>
      <rPr>
        <b/>
        <sz val="11"/>
        <color rgb="FFFF0000"/>
        <rFont val="Spranq eco sans"/>
        <family val="2"/>
      </rPr>
      <t>Cálculo: [(1/12) x 2% x (4/12)] = 0,06%</t>
    </r>
  </si>
  <si>
    <t>Refere-se aos dias em que o empregado fica doente e a contratada deve providenciar sua substituição.
Deve-se adotar 5,96 dias, conver esses dias em mês e depois dividir pelos meses do ano. (Acórdão 1753/2008 - Plenário TCU).
Essse valor pode variar conforme dados estatísticos da empresa.</t>
  </si>
  <si>
    <r>
      <t xml:space="preserve">Ausência por doença
</t>
    </r>
    <r>
      <rPr>
        <b/>
        <sz val="11"/>
        <color rgb="FFFF0000"/>
        <rFont val="Spranq eco sans"/>
        <family val="2"/>
      </rPr>
      <t>Cálculo: [(5,96 / 30) x 12] x 100 = 1,66%</t>
    </r>
  </si>
  <si>
    <t>Incidência  do Submódulo 2.2 sobre o custo da reposição</t>
  </si>
  <si>
    <t>Subtotal</t>
  </si>
  <si>
    <r>
      <rPr>
        <b/>
        <sz val="11"/>
        <color theme="1"/>
        <rFont val="Spranq eco sans"/>
        <family val="2"/>
      </rPr>
      <t>Nota:</t>
    </r>
    <r>
      <rPr>
        <sz val="11"/>
        <color theme="1"/>
        <rFont val="Spranq eco sans"/>
        <family val="2"/>
      </rPr>
      <t xml:space="preserve"> As alíneas "A" a "G" referem-se somente ao custo que será pago ao repositor pelos dias trabalhados quando da necessidade de substituir a mão de obra alocada na prestação do serviço.</t>
    </r>
  </si>
  <si>
    <r>
      <rPr>
        <b/>
        <sz val="11"/>
        <color theme="1"/>
        <rFont val="Spranq eco sans"/>
        <family val="2"/>
      </rPr>
      <t xml:space="preserve">Nota: </t>
    </r>
    <r>
      <rPr>
        <sz val="11"/>
        <color theme="1"/>
        <rFont val="Spranq eco sans"/>
        <family val="2"/>
      </rPr>
      <t>Quando houver a necessidade de reposição de um empregado durante sua ausência nos casos de intervalo para repouso ou alimentação deve-se contemplar o Submódulo 4.2.</t>
    </r>
  </si>
  <si>
    <t>Corresponden ao intervalo para repouso ou alimentação em qualquer trabalho contínuo, cuja duração exceda de 6 horas.
É devido, regra, na escala 12 x 36, diurna ou noturna, tendo em vista que o posto de trabalho  não pode ficar "descoberto", cabendo à empresa contratada enviar diariamente o substituto.
Caso a Administração não adote a substituição do empregado na hora do almoço esse Submódulo deve ficar em branco.</t>
  </si>
  <si>
    <t>Incidência do Submódulo 2.2 sobre intrajornada</t>
  </si>
  <si>
    <t>ORDEM</t>
  </si>
  <si>
    <t>DESCRIÇÃO</t>
  </si>
  <si>
    <t>VR. UNITÁRIO</t>
  </si>
  <si>
    <t>QUANT</t>
  </si>
  <si>
    <t>CUSTO</t>
  </si>
  <si>
    <t>meia</t>
  </si>
  <si>
    <t>crachá de identificação</t>
  </si>
  <si>
    <t>bota</t>
  </si>
  <si>
    <t>calçado</t>
  </si>
  <si>
    <t>luva</t>
  </si>
  <si>
    <t>Custo total dos uniformes por mês</t>
  </si>
  <si>
    <t>Inclui todos os itens que compõem o uniforme do empregado
TST - Precedent Normativo - 115 Uniformes (positivo).</t>
  </si>
  <si>
    <t>Bens necessários à execução dos serviços.</t>
  </si>
  <si>
    <r>
      <t xml:space="preserve">Uniformes
</t>
    </r>
    <r>
      <rPr>
        <b/>
        <sz val="11"/>
        <color rgb="FFFF0000"/>
        <rFont val="Spranq eco sans"/>
        <family val="2"/>
      </rPr>
      <t xml:space="preserve">Consultar planilha UNIFORMES
</t>
    </r>
    <r>
      <rPr>
        <sz val="11"/>
        <color rgb="FFFF0000"/>
        <rFont val="Spranq eco sans"/>
        <family val="2"/>
      </rPr>
      <t>Preço obtido na pesquisa de mercaso x quantidade do item</t>
    </r>
  </si>
  <si>
    <r>
      <t xml:space="preserve">Materiais
</t>
    </r>
    <r>
      <rPr>
        <b/>
        <sz val="11"/>
        <color rgb="FFFF0000"/>
        <rFont val="Spranq eco sans"/>
        <family val="2"/>
      </rPr>
      <t>Consultar planilha MATERIAIS</t>
    </r>
  </si>
  <si>
    <t>MATERIAIS DE LIMPEZA</t>
  </si>
  <si>
    <t>UNIDADE</t>
  </si>
  <si>
    <t>REF.</t>
  </si>
  <si>
    <t>UNIT.</t>
  </si>
  <si>
    <t>QTE.</t>
  </si>
  <si>
    <t>Sabonete refil</t>
  </si>
  <si>
    <t>unidade</t>
  </si>
  <si>
    <t>Álcool</t>
  </si>
  <si>
    <t>litro</t>
  </si>
  <si>
    <t>água sanitária</t>
  </si>
  <si>
    <t>detergente</t>
  </si>
  <si>
    <t>galão</t>
  </si>
  <si>
    <t>marca A</t>
  </si>
  <si>
    <t>marca B</t>
  </si>
  <si>
    <t>marca C</t>
  </si>
  <si>
    <t>marca D</t>
  </si>
  <si>
    <t>desodorizador</t>
  </si>
  <si>
    <t>marca E</t>
  </si>
  <si>
    <t>COMPOSIÇÃO MENSAL - MATERIAIS DE LIMPEZA</t>
  </si>
  <si>
    <t>COMPOSIÇÃO MENSAL- UNIFORMES</t>
  </si>
  <si>
    <t>balde</t>
  </si>
  <si>
    <t>marca F</t>
  </si>
  <si>
    <t>placas sinalizadoras</t>
  </si>
  <si>
    <t>marca G</t>
  </si>
  <si>
    <t>esponja</t>
  </si>
  <si>
    <t>marca H</t>
  </si>
  <si>
    <t>etc...</t>
  </si>
  <si>
    <t>TOTAL MENSAL</t>
  </si>
  <si>
    <t>PIS / CONFINS (7,60% + 1,65% = 9,25%)</t>
  </si>
  <si>
    <t>CUSTO TOTAL MENSAL</t>
  </si>
  <si>
    <t>QUANITDADE POSTOS DE TRABALHO</t>
  </si>
  <si>
    <t>VALOR POR POSTO DE TRABALHO</t>
  </si>
  <si>
    <r>
      <rPr>
        <b/>
        <sz val="11"/>
        <color theme="1"/>
        <rFont val="Spranq eco sans"/>
        <family val="2"/>
      </rPr>
      <t>Nota:</t>
    </r>
    <r>
      <rPr>
        <sz val="11"/>
        <color theme="1"/>
        <rFont val="Spranq eco sans"/>
        <family val="2"/>
      </rPr>
      <t xml:space="preserve"> Valores mensais por empregado.</t>
    </r>
  </si>
  <si>
    <t>Bens necessário à execução dos serviços</t>
  </si>
  <si>
    <r>
      <t xml:space="preserve">Equipamentos
</t>
    </r>
    <r>
      <rPr>
        <b/>
        <sz val="11"/>
        <color rgb="FFFF0000"/>
        <rFont val="Spranq eco sans"/>
        <family val="2"/>
      </rPr>
      <t>Consultar planilha EQUIPAMENTOS</t>
    </r>
  </si>
  <si>
    <t>COMPOSIÇÃO MENSAL - MÁQUINAS E EQUIPAMENTOS</t>
  </si>
  <si>
    <t>Custo dos uniformes no ano</t>
  </si>
  <si>
    <t>Aspirador de pó e água</t>
  </si>
  <si>
    <t>Balde espremedor</t>
  </si>
  <si>
    <t>Lavadora de alta pressão</t>
  </si>
  <si>
    <t>Máquina de lavar piso a pressão</t>
  </si>
  <si>
    <t>Vassoura</t>
  </si>
  <si>
    <t>CUSTO MENSAL
DE DEPRECIAÇÃO</t>
  </si>
  <si>
    <t>VIDA ÚTIL
(MESES)</t>
  </si>
  <si>
    <t>Contribuição destinada a custear benefícios concedidos em razão do grau de incidência de incapacidade laborativa decorrentes dos riscos ambientais do trabalho.
Art. 22, inciso II, alíneas "b" e "c" da Lei no. 8.212/91.
É aferida pelo grau de risco desenvolvido em cada empresa, individualizada pelo seu CNPJ, ou pelo grau de risco da atividade prepodenrante quando houver apenas um registro.
1% - leve
2% - médio
3% - grave</t>
  </si>
  <si>
    <t>Custos envolvidos na execução contratual decorrete dos gatos da contratada com sua estrutura administrativa, organizacional e gerenciamento de seus contratos.
(manutenção predial, aluguel, água, luz, telefone, IPTU, pessoal administrativo, material e equipamento de escritório, supervisão dos serviços, seguros)
São calculados mediante incidência de um percentual sobre o somatório da remuneração, benefícios mensais e diários, insumos diversos, encargos sociais e trabalhistas.
A percentagem estabelecida no caderno de logística do MP é de 3%.</t>
  </si>
  <si>
    <t>A taxa de lucro bruto citada no caderno de logística do MP é de 6,79%.</t>
  </si>
  <si>
    <t>Valores referentes ao recolhimento de impostos, e contribuições. Os tributos são calculados mediante incidência de um percentual sobre o faturamento.
Os tributos que normalmente integram a composição dos tributos nos serviços com dedicação exclusiva de mão de obra são PIS, COFINS E ISS.</t>
  </si>
  <si>
    <t>Contribuição para o Financiamento da Seguridade Social
Inciso I do art. 195 da CF, instituída pela Lei Complementar no. 70/1991.
Empresas de Lucro Presumido - 3,00%
Empresas de Lucro Real - 7,60%</t>
  </si>
  <si>
    <t>Programa de Integração Social
Lei Complementar no. 7 e no. 8 de 1970.
1,65% para Limpeza, conforme art. 2o da Lei no. 10.637/02.
Empresas de Lucro Presumido - 0,65%
Empresas de Lucro Real - 1,65%</t>
  </si>
  <si>
    <r>
      <t xml:space="preserve">Custos Indiretos
</t>
    </r>
    <r>
      <rPr>
        <sz val="11"/>
        <color rgb="FFFF0000"/>
        <rFont val="Spranq eco sans"/>
        <family val="2"/>
      </rPr>
      <t>TOTAL DO MÓDULO 1 + TOTAL DO MÓDULO 2 + TOTAL DO MÓDULO 3 + TOTAL DO MÓDULO 4 + TOTAL DO MÓDULO 5</t>
    </r>
  </si>
  <si>
    <t>a) ISSQN</t>
  </si>
  <si>
    <r>
      <t xml:space="preserve">a) COFINS
</t>
    </r>
    <r>
      <rPr>
        <sz val="11"/>
        <color rgb="FFFF0000"/>
        <rFont val="Spranq eco sans"/>
        <family val="2"/>
      </rPr>
      <t>(depende do regime de tributação - utilizada a hipótese de Lucro Real)
Composta pela totalidade das receitas auferidas pela pessoa jurídica, independentemente da atividade e da classificação contábil das receitas.</t>
    </r>
  </si>
  <si>
    <r>
      <t xml:space="preserve">b) PIS
</t>
    </r>
    <r>
      <rPr>
        <sz val="11"/>
        <color rgb="FFFF0000"/>
        <rFont val="Spranq eco sans"/>
        <family val="2"/>
      </rPr>
      <t>(dpende do regime de tributação - utilizada a hipótese de Lucro Real)
Receita bruta mensal, sendo irrelevante o tipo de atividade por ela exercida e a classificação contábil adotada para as receitas (art. 1o da Lei 10.637/02).</t>
    </r>
  </si>
  <si>
    <r>
      <t xml:space="preserve">c) IRPJ
</t>
    </r>
    <r>
      <rPr>
        <sz val="11"/>
        <color rgb="FFFF0000"/>
        <rFont val="Spranq eco sans"/>
        <family val="2"/>
      </rPr>
      <t>O licitante pode cotar este tributo, porém a Administração não pode inclui-lo no orçamento-base (AC-TCU nº 648/2016-P).</t>
    </r>
  </si>
  <si>
    <r>
      <t xml:space="preserve">d) CSLL
</t>
    </r>
    <r>
      <rPr>
        <sz val="11"/>
        <color rgb="FFFF0000"/>
        <rFont val="Spranq eco sans"/>
        <family val="2"/>
      </rPr>
      <t>O licitante pode cotar este tributo, porém a Administração não pode inclui-lo no orçamento-base (AC-TCU nº 648/2016-P).</t>
    </r>
  </si>
  <si>
    <r>
      <rPr>
        <b/>
        <sz val="11"/>
        <color theme="1"/>
        <rFont val="Spranq eco sans"/>
        <family val="2"/>
      </rPr>
      <t xml:space="preserve">Nota 1: </t>
    </r>
    <r>
      <rPr>
        <sz val="11"/>
        <color theme="1"/>
        <rFont val="Spranq eco sans"/>
        <family val="2"/>
      </rPr>
      <t xml:space="preserve">Custos Indiretos, Tributos e Lucro por empregado.
</t>
    </r>
    <r>
      <rPr>
        <b/>
        <sz val="11"/>
        <color theme="1"/>
        <rFont val="Spranq eco sans"/>
        <family val="2"/>
      </rPr>
      <t xml:space="preserve">Nota 2: </t>
    </r>
    <r>
      <rPr>
        <sz val="11"/>
        <color theme="1"/>
        <rFont val="Spranq eco sans"/>
        <family val="2"/>
      </rPr>
      <t>O valor referente a tributos é obtido aplicando-se o percentual sobre o valor do faturamento.</t>
    </r>
  </si>
  <si>
    <r>
      <t xml:space="preserve">Lucro
</t>
    </r>
    <r>
      <rPr>
        <sz val="11"/>
        <color rgb="FFFF0000"/>
        <rFont val="Spranq eco sans"/>
        <family val="2"/>
      </rPr>
      <t>Cálculo: (Custos Indiretos + Módulo 1 + Módulo 2 + Modulo 3 + Módulo 4 + Módulo 5) x percentual</t>
    </r>
  </si>
  <si>
    <t>ÁREA INTERNA</t>
  </si>
  <si>
    <t>MÃO DE OBRA</t>
  </si>
  <si>
    <t>(1 x 2)</t>
  </si>
  <si>
    <t>PRODUTIVIDADE</t>
  </si>
  <si>
    <t>PREÇO HOMEM-MÊS</t>
  </si>
  <si>
    <t>SUBTOTAL</t>
  </si>
  <si>
    <t>(1/m²)</t>
  </si>
  <si>
    <t>(R$)</t>
  </si>
  <si>
    <t>(R$ / m²)</t>
  </si>
  <si>
    <t>SERVENTE</t>
  </si>
  <si>
    <t>ÁREA EXTERNA</t>
  </si>
  <si>
    <t>ESQUADRIAS</t>
  </si>
  <si>
    <t>(4x 5)</t>
  </si>
  <si>
    <t>Frequencia no mês</t>
  </si>
  <si>
    <t>Jornada de Trabalho</t>
  </si>
  <si>
    <t>= (1x2x3)</t>
  </si>
  <si>
    <t>(HORAS)</t>
  </si>
  <si>
    <t>no mês (HORAS)</t>
  </si>
  <si>
    <t>Ki****</t>
  </si>
  <si>
    <t>VALOR MENSAL DOS SERVIÇOS</t>
  </si>
  <si>
    <t>ÁREA</t>
  </si>
  <si>
    <t>Área (M²)</t>
  </si>
  <si>
    <t>Preço Mensal</t>
  </si>
  <si>
    <t>Produtividade</t>
  </si>
  <si>
    <t>Preço Unitário Metro</t>
  </si>
  <si>
    <t>(M²)</t>
  </si>
  <si>
    <t>(R$/m2)</t>
  </si>
  <si>
    <t>QUADRO-RESUMO DO VALOR MENSAL DOS SERVIÇOS</t>
  </si>
  <si>
    <t xml:space="preserve"> </t>
  </si>
  <si>
    <t>VALOR TOTAL DO SERVIÇO (F) = (D X E)</t>
  </si>
  <si>
    <t>VALOR PROPOSTO POR POSTO 
(D) = (B X C)</t>
  </si>
  <si>
    <t>TIPO DE SERVIÇO 
(A)</t>
  </si>
  <si>
    <t>VALOR PROPOSTO POR EMPREGADO 
(B)</t>
  </si>
  <si>
    <t>QTDE. DE POSTOS 
(E)</t>
  </si>
  <si>
    <t>QTDE. DE EMPREGADOS /  POSTO 
( C  )</t>
  </si>
  <si>
    <t>servente</t>
  </si>
  <si>
    <t>etc</t>
  </si>
  <si>
    <t>PRODUTIVIDADE
PISOS ACARPETADOS</t>
  </si>
  <si>
    <t>PRODUTIVIDADE
BANHEIROS</t>
  </si>
  <si>
    <t>PRODUTIVIDADE
PISOS FRIOS</t>
  </si>
  <si>
    <t>PRODUTIVIDADE
ÁREAS LIVRES</t>
  </si>
  <si>
    <r>
      <t xml:space="preserve">Adicional de Insalubridade
</t>
    </r>
    <r>
      <rPr>
        <sz val="11"/>
        <color rgb="FFFF0000"/>
        <rFont val="Spranq eco sans"/>
        <family val="2"/>
      </rPr>
      <t xml:space="preserve">EXAMINAR QUANDO HOUVER BANHEIRO PÚBLICO E DE GRANDE CIRCULAÇÃO
</t>
    </r>
    <r>
      <rPr>
        <b/>
        <sz val="11"/>
        <color rgb="FFFF0000"/>
        <rFont val="Spranq eco sans"/>
        <family val="2"/>
      </rPr>
      <t>CÁLCULO: SALÁRIO MÍNIMO DE CADA REGIÃO X 40%</t>
    </r>
  </si>
  <si>
    <t>Previsto em legislação ou CCT decorrente de trabalho em condições de insalubridade, ou seja, que impliquem em exposição dos empregados à agente nocivos à saúde, acima dos limites de tolerância considerados adequados.
Art. 189 a 192 da CLT.
O exercício de trabalho em condições insalubres, acima dos limites de tolerância pelo MInistério do Trabalho, assegura a percepção de adicional respectivamente de 40%, 20% e 10% do salário-mínimo da região, segundo se classifiquem nos graus máximo, médio e mínimo.</t>
  </si>
  <si>
    <r>
      <t>1/</t>
    </r>
    <r>
      <rPr>
        <b/>
        <sz val="11"/>
        <color rgb="FFFF0000"/>
        <rFont val="Spranq eco sans"/>
        <family val="2"/>
      </rPr>
      <t>XXX</t>
    </r>
  </si>
  <si>
    <t>XXXX</t>
  </si>
  <si>
    <r>
      <t>1/</t>
    </r>
    <r>
      <rPr>
        <b/>
        <sz val="11"/>
        <color rgb="FFFF0000"/>
        <rFont val="Spranq eco sans"/>
        <family val="2"/>
      </rPr>
      <t>XXXX</t>
    </r>
  </si>
  <si>
    <t>para orçamento de empresas com regime de</t>
  </si>
  <si>
    <t xml:space="preserve">tributação LUCRO REAL, conforme art. 2o e 3o </t>
  </si>
  <si>
    <t xml:space="preserve">das Leis no. 10.637/02 (PIS)  e no. 10.833/03 </t>
  </si>
  <si>
    <t>(COFINS).</t>
  </si>
  <si>
    <t>Não sofre depreciação e há dedução de</t>
  </si>
  <si>
    <t xml:space="preserve">créditos da COFINS (7,6% ) e PIS (1,65%), </t>
  </si>
  <si>
    <t>O método das Quotas Constantes é aceito pela RFB.</t>
  </si>
  <si>
    <r>
      <t xml:space="preserve">A depreciação é estabelcida no </t>
    </r>
    <r>
      <rPr>
        <b/>
        <sz val="11"/>
        <color rgb="FFFF0000"/>
        <rFont val="Calibri"/>
        <family val="2"/>
      </rPr>
      <t>§</t>
    </r>
    <r>
      <rPr>
        <b/>
        <sz val="11"/>
        <color rgb="FFFF0000"/>
        <rFont val="Spranq eco sans"/>
        <family val="2"/>
      </rPr>
      <t xml:space="preserve"> 2o do art. 183 da</t>
    </r>
  </si>
  <si>
    <t>Lei no. 6.404/76 e pelo Regulamento do IR - RIR/99,</t>
  </si>
  <si>
    <t>arts. 305 a 323. Há uma relação de bens a serem</t>
  </si>
  <si>
    <t>depreciados aprovados pela IN SRF no. 1.700/2017.</t>
  </si>
  <si>
    <t>Máquinas e Equipamentos constituem todo e</t>
  </si>
  <si>
    <t xml:space="preserve"> qualquer bem com vida útil superior a um mês. </t>
  </si>
  <si>
    <t>Sofrem depreciação pelo método das Quotas</t>
  </si>
  <si>
    <t xml:space="preserve"> Constante, há deducação dos créditos definidos</t>
  </si>
  <si>
    <t xml:space="preserve"> em lei do PIS e COFINS.</t>
  </si>
  <si>
    <t>Por este método a depreciação é cálculada</t>
  </si>
  <si>
    <t xml:space="preserve"> dividindo-se o valor a ser depreciado pelo tempo</t>
  </si>
  <si>
    <t xml:space="preserve"> de vida útil do bem. Dessa forma, o  valor do </t>
  </si>
  <si>
    <t>encargo de depreciação será o mesmo em todos</t>
  </si>
  <si>
    <t xml:space="preserve"> os períodos.</t>
  </si>
  <si>
    <t>LUCRO REAL</t>
  </si>
  <si>
    <t>LUCRO PRESUMIDO</t>
  </si>
  <si>
    <t>REGIMES DE TRIBUTAÇÃO</t>
  </si>
  <si>
    <t>Regime tributário que faz seus cálculo de imposto com base no lucro líquido</t>
  </si>
  <si>
    <t>da empresa naquele período de apuração.</t>
  </si>
  <si>
    <t>Neste regime a empresa paga o PIS de 1,65% e a COFINS de 7,60%.</t>
  </si>
  <si>
    <t>Aproveitam dos créditos do PIS e COFINS na aquisição das</t>
  </si>
  <si>
    <t>mercadorias e serviços (não cumulativo), conforme as leis</t>
  </si>
  <si>
    <t>10.637/2002 e 10.833/2003.</t>
  </si>
  <si>
    <t>O lucro é determinado por presunção e o IR e CSLL incidem diretamente</t>
  </si>
  <si>
    <t>sobre as receitas.</t>
  </si>
  <si>
    <t>Neste regime a empresa paga o PIS de 0,65% e a COFINS de 3,0%.</t>
  </si>
  <si>
    <t>SIMPLES NACIONAL</t>
  </si>
  <si>
    <t>Regime empregado a microempresas e empresas de pequeno porte,</t>
  </si>
  <si>
    <t>mediante regime único de arrecadação, inclusive obrigações acessórias.</t>
  </si>
  <si>
    <t xml:space="preserve">Implica o recolhimento mensal, mediante documento único de </t>
  </si>
  <si>
    <t>arrecadação, do IRPJ, IPI, CSLL, COFINS, PIS, INSS, ICSM e ISS.</t>
  </si>
  <si>
    <t>A PLANILHA DE CUSTOS ESTÁ FORMATADA</t>
  </si>
  <si>
    <t>PARA O REGIME DE LUCRO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</si>
</sst>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Red]#,##0.00"/>
    <numFmt numFmtId="165" formatCode="0.0000"/>
    <numFmt numFmtId="166" formatCode="#,##0.0000_ ;\-#,##0.0000\ "/>
    <numFmt numFmtId="167" formatCode="_(* #,##0.00_);_(* \(#,##0.00\);_(* \-??_);_(@_)"/>
    <numFmt numFmtId="168" formatCode="&quot;R$&quot;\ #,##0.00"/>
    <numFmt numFmtId="169" formatCode="&quot;R$ &quot;#,##0.00;[Red]&quot;-R$ &quot;#,##0.00"/>
    <numFmt numFmtId="170" formatCode="[$R$-416]\ #,##0.00;[Red]\-[$R$-416]\ #,##0.00"/>
  </numFmts>
  <fonts count="5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
      <sz val="11"/>
      <color rgb="FF000000"/>
      <name val="Spranq eco sans"/>
      <family val="2"/>
    </font>
    <font>
      <sz val="11"/>
      <name val="Spranq eco sans"/>
      <family val="2"/>
    </font>
    <font>
      <b/>
      <sz val="11"/>
      <color rgb="FF000000"/>
      <name val="Spranq eco sans"/>
      <family val="2"/>
    </font>
    <font>
      <sz val="11"/>
      <color rgb="FFFF0000"/>
      <name val="Spranq eco sans"/>
      <family val="2"/>
    </font>
    <font>
      <sz val="11"/>
      <color theme="0"/>
      <name val="Spranq eco sans"/>
      <family val="2"/>
    </font>
    <font>
      <sz val="11"/>
      <color theme="1"/>
      <name val="Spranq eco sans"/>
      <family val="2"/>
    </font>
    <font>
      <b/>
      <sz val="11"/>
      <color theme="1"/>
      <name val="Spranq eco sans"/>
      <family val="2"/>
    </font>
    <font>
      <b/>
      <sz val="11"/>
      <color rgb="FFFF0000"/>
      <name val="Spranq eco sans"/>
      <family val="2"/>
    </font>
    <font>
      <b/>
      <sz val="11"/>
      <name val="Spranq eco sans"/>
      <family val="2"/>
    </font>
    <font>
      <sz val="11"/>
      <color rgb="FFFF0000"/>
      <name val="Calibri"/>
      <family val="2"/>
    </font>
    <font>
      <b/>
      <sz val="11"/>
      <color rgb="FFFF0000"/>
      <name val="Calibri"/>
      <family val="2"/>
    </font>
    <font>
      <sz val="11"/>
      <color rgb="FFFF0000"/>
      <name val="Spranq eco sans"/>
      <family val="2"/>
      <charset val="1"/>
    </font>
    <font>
      <sz val="11"/>
      <name val="Spranq eco sans"/>
      <family val="2"/>
      <charset val="1"/>
    </font>
    <font>
      <b/>
      <sz val="11"/>
      <color rgb="FFFF0000"/>
      <name val="Spranq eco sans"/>
    </font>
    <font>
      <sz val="11"/>
      <color rgb="FF404040"/>
      <name val="Open Sans"/>
      <family val="2"/>
    </font>
    <font>
      <b/>
      <sz val="11"/>
      <color rgb="FF404040"/>
      <name val="Open Sans"/>
      <family val="2"/>
    </font>
    <font>
      <sz val="26"/>
      <color theme="1"/>
      <name val="Calibri"/>
      <family val="2"/>
      <scheme val="minor"/>
    </font>
    <font>
      <b/>
      <u/>
      <sz val="28"/>
      <color theme="1"/>
      <name val="Spranq eco sans"/>
      <family val="2"/>
    </font>
    <font>
      <b/>
      <u/>
      <sz val="26"/>
      <color theme="1"/>
      <name val="Calibri"/>
      <family val="2"/>
      <scheme val="minor"/>
    </font>
    <font>
      <sz val="36"/>
      <color rgb="FFFF0000"/>
      <name val="Calibri"/>
      <family val="2"/>
      <scheme val="minor"/>
    </font>
  </fonts>
  <fills count="59">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FF"/>
        <bgColor rgb="FFFFFFCC"/>
      </patternFill>
    </fill>
    <fill>
      <patternFill patternType="solid">
        <fgColor theme="4" tint="0.39997558519241921"/>
        <bgColor rgb="FFFFFFCC"/>
      </patternFill>
    </fill>
    <fill>
      <patternFill patternType="solid">
        <fgColor theme="4" tint="0.79998168889431442"/>
        <bgColor rgb="FFFFFFCC"/>
      </patternFill>
    </fill>
    <fill>
      <patternFill patternType="solid">
        <fgColor theme="3" tint="0.79998168889431442"/>
        <bgColor rgb="FFFFFFCC"/>
      </patternFill>
    </fill>
    <fill>
      <patternFill patternType="solid">
        <fgColor theme="3" tint="0.59999389629810485"/>
        <bgColor rgb="FFFFFFCC"/>
      </patternFill>
    </fill>
    <fill>
      <patternFill patternType="solid">
        <fgColor theme="3" tint="0.39997558519241921"/>
        <bgColor rgb="FFFFFFCC"/>
      </patternFill>
    </fill>
    <fill>
      <patternFill patternType="solid">
        <fgColor theme="3"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rgb="FFE6E6E6"/>
      </patternFill>
    </fill>
    <fill>
      <patternFill patternType="solid">
        <fgColor theme="4" tint="0.39997558519241921"/>
        <bgColor rgb="FFFF9900"/>
      </patternFill>
    </fill>
    <fill>
      <patternFill patternType="solid">
        <fgColor rgb="FFFFFF00"/>
        <bgColor rgb="FF003300"/>
      </patternFill>
    </fill>
    <fill>
      <patternFill patternType="solid">
        <fgColor rgb="FFFF6600"/>
        <bgColor rgb="FFFF9900"/>
      </patternFill>
    </fill>
    <fill>
      <patternFill patternType="solid">
        <fgColor rgb="FF00B0F0"/>
        <bgColor rgb="FF33CCCC"/>
      </patternFill>
    </fill>
    <fill>
      <patternFill patternType="solid">
        <fgColor theme="9" tint="0.39997558519241921"/>
        <bgColor indexed="64"/>
      </patternFill>
    </fill>
    <fill>
      <patternFill patternType="solid">
        <fgColor rgb="FF00B0F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auto="1"/>
      </left>
      <right style="medium">
        <color auto="1"/>
      </right>
      <top/>
      <bottom/>
      <diagonal/>
    </border>
    <border>
      <left style="medium">
        <color auto="1"/>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08">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10" fontId="3" fillId="36" borderId="5" xfId="1" applyNumberFormat="1" applyFont="1" applyFill="1" applyBorder="1" applyAlignment="1">
      <alignment horizontal="center" vertical="center"/>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35" fillId="43" borderId="0" xfId="0" applyFont="1" applyFill="1" applyAlignment="1" applyProtection="1">
      <alignment horizontal="left"/>
    </xf>
    <xf numFmtId="0" fontId="36" fillId="0" borderId="0" xfId="0" applyFont="1" applyFill="1" applyBorder="1" applyAlignment="1" applyProtection="1">
      <alignment horizontal="center"/>
    </xf>
    <xf numFmtId="0" fontId="34" fillId="43" borderId="31" xfId="0" applyFont="1" applyFill="1" applyBorder="1" applyAlignment="1" applyProtection="1">
      <alignment horizontal="left"/>
    </xf>
    <xf numFmtId="0" fontId="34" fillId="43" borderId="31" xfId="0" applyFont="1" applyFill="1" applyBorder="1" applyAlignment="1" applyProtection="1">
      <alignment horizontal="justify" vertical="center"/>
    </xf>
    <xf numFmtId="0" fontId="37" fillId="43" borderId="31" xfId="0" applyFont="1" applyFill="1" applyBorder="1" applyAlignment="1" applyProtection="1">
      <alignment horizontal="center" wrapText="1"/>
    </xf>
    <xf numFmtId="0" fontId="37" fillId="43" borderId="31" xfId="0" applyFont="1" applyFill="1" applyBorder="1" applyAlignment="1" applyProtection="1">
      <alignment horizontal="center"/>
    </xf>
    <xf numFmtId="0" fontId="34" fillId="43" borderId="0" xfId="0" applyFont="1" applyFill="1" applyBorder="1" applyProtection="1"/>
    <xf numFmtId="0" fontId="39" fillId="0" borderId="0" xfId="0" applyFont="1"/>
    <xf numFmtId="0" fontId="37" fillId="0" borderId="0" xfId="0" applyFont="1" applyAlignment="1">
      <alignment horizontal="center"/>
    </xf>
    <xf numFmtId="0" fontId="39" fillId="0" borderId="31" xfId="0" applyFont="1" applyBorder="1"/>
    <xf numFmtId="0" fontId="40" fillId="0" borderId="31" xfId="0" applyFont="1" applyBorder="1" applyAlignment="1">
      <alignment horizontal="center" vertical="center" wrapText="1"/>
    </xf>
    <xf numFmtId="0" fontId="40" fillId="0" borderId="29"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52" xfId="0" applyFont="1" applyBorder="1" applyAlignment="1">
      <alignment vertical="center" wrapText="1"/>
    </xf>
    <xf numFmtId="0" fontId="39" fillId="0" borderId="52" xfId="0" applyFont="1" applyBorder="1" applyAlignment="1">
      <alignment horizontal="center" vertical="center" wrapText="1"/>
    </xf>
    <xf numFmtId="0" fontId="40" fillId="0" borderId="0" xfId="0" applyFont="1" applyAlignment="1">
      <alignment vertical="center"/>
    </xf>
    <xf numFmtId="10" fontId="39" fillId="0" borderId="52" xfId="0" applyNumberFormat="1" applyFont="1" applyBorder="1" applyAlignment="1">
      <alignment horizontal="center" vertical="center" wrapText="1"/>
    </xf>
    <xf numFmtId="0" fontId="39" fillId="0" borderId="0" xfId="0" applyFont="1" applyAlignment="1">
      <alignment vertical="center"/>
    </xf>
    <xf numFmtId="0" fontId="39" fillId="0" borderId="52" xfId="0" applyFont="1" applyBorder="1" applyAlignment="1">
      <alignment horizontal="justify" vertical="center" wrapText="1"/>
    </xf>
    <xf numFmtId="0" fontId="40" fillId="0" borderId="29" xfId="0" applyFont="1" applyBorder="1" applyAlignment="1">
      <alignment vertical="center" wrapText="1"/>
    </xf>
    <xf numFmtId="0" fontId="40" fillId="0" borderId="33" xfId="0" applyFont="1" applyBorder="1" applyAlignment="1">
      <alignment horizontal="center" vertical="center" wrapText="1"/>
    </xf>
    <xf numFmtId="0" fontId="36" fillId="43" borderId="0" xfId="0" applyFont="1" applyFill="1" applyBorder="1" applyAlignment="1" applyProtection="1">
      <alignment horizontal="center"/>
    </xf>
    <xf numFmtId="0" fontId="42" fillId="0" borderId="0" xfId="0" applyFont="1" applyFill="1" applyBorder="1" applyAlignment="1" applyProtection="1">
      <alignment horizontal="center"/>
    </xf>
    <xf numFmtId="0" fontId="36" fillId="0" borderId="0" xfId="0" applyFont="1" applyProtection="1">
      <protection locked="0"/>
    </xf>
    <xf numFmtId="0" fontId="41" fillId="0" borderId="0" xfId="0" applyFont="1" applyAlignment="1">
      <alignment horizontal="center"/>
    </xf>
    <xf numFmtId="0" fontId="42" fillId="43" borderId="0" xfId="0" applyFont="1" applyFill="1" applyAlignment="1" applyProtection="1">
      <alignment horizontal="left"/>
    </xf>
    <xf numFmtId="0" fontId="35" fillId="0" borderId="0" xfId="0" applyFont="1" applyFill="1"/>
    <xf numFmtId="0" fontId="36" fillId="43" borderId="31" xfId="0" applyFont="1" applyFill="1" applyBorder="1" applyAlignment="1" applyProtection="1">
      <alignment horizontal="center" vertical="center"/>
    </xf>
    <xf numFmtId="0" fontId="34" fillId="0" borderId="0" xfId="0" applyFont="1" applyFill="1" applyBorder="1" applyProtection="1"/>
    <xf numFmtId="0" fontId="39" fillId="0" borderId="0" xfId="0" applyFont="1" applyFill="1"/>
    <xf numFmtId="0" fontId="40" fillId="0" borderId="0" xfId="0" applyFont="1" applyBorder="1" applyAlignment="1">
      <alignment horizontal="center" vertical="center" wrapText="1"/>
    </xf>
    <xf numFmtId="0" fontId="37" fillId="0" borderId="31" xfId="0" applyFont="1" applyBorder="1" applyAlignment="1">
      <alignment horizontal="center"/>
    </xf>
    <xf numFmtId="0" fontId="36" fillId="45" borderId="31" xfId="0" applyFont="1" applyFill="1" applyBorder="1" applyAlignment="1" applyProtection="1">
      <alignment horizontal="center" vertical="center" wrapText="1"/>
    </xf>
    <xf numFmtId="0" fontId="40" fillId="40" borderId="31" xfId="0" applyFont="1" applyFill="1" applyBorder="1" applyAlignment="1">
      <alignment horizontal="center" vertical="center" wrapText="1"/>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0" fontId="40" fillId="0" borderId="0" xfId="0" applyFont="1" applyFill="1" applyBorder="1" applyAlignment="1">
      <alignment horizontal="center" vertical="center" wrapText="1"/>
    </xf>
    <xf numFmtId="0" fontId="39" fillId="0" borderId="31" xfId="0" applyFont="1" applyBorder="1" applyAlignment="1">
      <alignment horizontal="center"/>
    </xf>
    <xf numFmtId="0" fontId="39" fillId="0" borderId="0" xfId="0" applyFont="1" applyFill="1" applyBorder="1"/>
    <xf numFmtId="0" fontId="39" fillId="0" borderId="31" xfId="0" applyFont="1" applyBorder="1" applyAlignment="1">
      <alignment horizontal="justify"/>
    </xf>
    <xf numFmtId="0" fontId="39" fillId="0" borderId="31" xfId="0" applyFont="1" applyBorder="1" applyAlignment="1">
      <alignment horizontal="center" vertical="center"/>
    </xf>
    <xf numFmtId="9" fontId="37" fillId="0" borderId="52"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40" fillId="0" borderId="0" xfId="0" applyFont="1" applyBorder="1" applyAlignment="1">
      <alignment horizontal="justify" vertical="center" wrapText="1"/>
    </xf>
    <xf numFmtId="0" fontId="40" fillId="0" borderId="29" xfId="0" applyFont="1" applyBorder="1" applyAlignment="1">
      <alignment horizontal="center" vertical="center" wrapText="1"/>
    </xf>
    <xf numFmtId="0" fontId="39" fillId="0" borderId="0" xfId="0" applyFont="1" applyBorder="1" applyAlignment="1">
      <alignment wrapText="1"/>
    </xf>
    <xf numFmtId="0" fontId="39" fillId="0" borderId="31" xfId="0" applyFont="1" applyBorder="1" applyAlignment="1">
      <alignment horizontal="center" vertical="center" wrapText="1"/>
    </xf>
    <xf numFmtId="0" fontId="39" fillId="0" borderId="31" xfId="0" applyFont="1" applyBorder="1" applyAlignment="1">
      <alignment vertical="center" wrapText="1"/>
    </xf>
    <xf numFmtId="10" fontId="39" fillId="0" borderId="31" xfId="0" applyNumberFormat="1" applyFont="1" applyBorder="1" applyAlignment="1">
      <alignment horizontal="center" vertical="center" wrapText="1"/>
    </xf>
    <xf numFmtId="10" fontId="39" fillId="0" borderId="52" xfId="0" applyNumberFormat="1" applyFont="1" applyFill="1" applyBorder="1" applyAlignment="1">
      <alignment horizontal="center" vertical="center" wrapText="1"/>
    </xf>
    <xf numFmtId="10" fontId="40" fillId="0" borderId="52" xfId="0" applyNumberFormat="1" applyFont="1" applyBorder="1" applyAlignment="1">
      <alignment horizontal="center" vertical="center" wrapText="1"/>
    </xf>
    <xf numFmtId="10" fontId="40" fillId="0" borderId="0" xfId="0" applyNumberFormat="1" applyFont="1" applyBorder="1" applyAlignment="1">
      <alignment horizontal="center" vertical="center" wrapText="1"/>
    </xf>
    <xf numFmtId="0" fontId="37" fillId="0" borderId="52" xfId="0" applyFont="1" applyBorder="1" applyAlignment="1">
      <alignment vertical="center" wrapText="1"/>
    </xf>
    <xf numFmtId="168" fontId="37" fillId="0" borderId="52" xfId="0" applyNumberFormat="1" applyFont="1" applyBorder="1" applyAlignment="1">
      <alignment horizontal="center" vertical="center" wrapText="1"/>
    </xf>
    <xf numFmtId="0" fontId="37" fillId="0" borderId="52" xfId="0" applyFont="1" applyBorder="1" applyAlignment="1">
      <alignment horizontal="center" vertical="center" wrapText="1"/>
    </xf>
    <xf numFmtId="10" fontId="37" fillId="0" borderId="52" xfId="0" applyNumberFormat="1" applyFont="1" applyBorder="1" applyAlignment="1">
      <alignment horizontal="center" vertical="center" wrapText="1"/>
    </xf>
    <xf numFmtId="0" fontId="39" fillId="51" borderId="52" xfId="0" applyFont="1" applyFill="1" applyBorder="1" applyAlignment="1">
      <alignment horizontal="center" vertical="center" wrapText="1"/>
    </xf>
    <xf numFmtId="168" fontId="39" fillId="51" borderId="52" xfId="0" applyNumberFormat="1" applyFont="1" applyFill="1" applyBorder="1" applyAlignment="1">
      <alignment horizontal="center" vertical="center" wrapText="1"/>
    </xf>
    <xf numFmtId="0" fontId="37" fillId="51" borderId="52" xfId="0" applyFont="1" applyFill="1" applyBorder="1" applyAlignment="1">
      <alignment horizontal="center" vertical="center" wrapText="1"/>
    </xf>
    <xf numFmtId="0" fontId="40"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39" fillId="0" borderId="27" xfId="0" applyFont="1" applyBorder="1"/>
    <xf numFmtId="0" fontId="37" fillId="0" borderId="35" xfId="0" applyFont="1" applyBorder="1"/>
    <xf numFmtId="0" fontId="39" fillId="0" borderId="61" xfId="0" applyFont="1" applyBorder="1"/>
    <xf numFmtId="0" fontId="39" fillId="0" borderId="62" xfId="0" applyFont="1" applyBorder="1"/>
    <xf numFmtId="3" fontId="37" fillId="0" borderId="35" xfId="0" applyNumberFormat="1" applyFont="1" applyBorder="1"/>
    <xf numFmtId="0" fontId="39" fillId="0" borderId="27" xfId="0" applyFont="1" applyBorder="1" applyAlignment="1">
      <alignment horizontal="justify"/>
    </xf>
    <xf numFmtId="168" fontId="39" fillId="0" borderId="38" xfId="0" applyNumberFormat="1" applyFont="1" applyBorder="1" applyAlignment="1">
      <alignment horizontal="center" vertical="center" wrapText="1"/>
    </xf>
    <xf numFmtId="0" fontId="39" fillId="0" borderId="38" xfId="0" applyFont="1" applyBorder="1" applyAlignment="1">
      <alignment horizontal="center" vertical="center" wrapText="1"/>
    </xf>
    <xf numFmtId="0" fontId="45" fillId="0" borderId="31" xfId="0" applyFont="1" applyBorder="1" applyAlignment="1" applyProtection="1">
      <alignment horizontal="left"/>
    </xf>
    <xf numFmtId="168" fontId="45" fillId="0" borderId="31" xfId="0" applyNumberFormat="1" applyFont="1" applyBorder="1" applyAlignment="1">
      <alignment horizontal="center" vertical="center" wrapText="1"/>
    </xf>
    <xf numFmtId="0" fontId="45" fillId="0" borderId="31" xfId="0" applyFont="1" applyBorder="1" applyAlignment="1">
      <alignment horizontal="center" vertical="center" wrapText="1"/>
    </xf>
    <xf numFmtId="0" fontId="45" fillId="0" borderId="31" xfId="0" applyFont="1" applyBorder="1" applyAlignment="1" applyProtection="1">
      <alignment horizontal="left" vertical="center"/>
    </xf>
    <xf numFmtId="9" fontId="45" fillId="0" borderId="31" xfId="0" applyNumberFormat="1" applyFont="1" applyBorder="1" applyAlignment="1">
      <alignment horizontal="center" vertical="center" wrapText="1"/>
    </xf>
    <xf numFmtId="0" fontId="46" fillId="0" borderId="29" xfId="0" applyFont="1" applyBorder="1" applyAlignment="1" applyProtection="1">
      <alignment horizontal="left" vertical="center" wrapText="1"/>
    </xf>
    <xf numFmtId="0" fontId="46" fillId="0" borderId="28" xfId="0" applyFont="1" applyBorder="1" applyAlignment="1" applyProtection="1">
      <alignment horizontal="left" vertical="center" wrapText="1"/>
    </xf>
    <xf numFmtId="0" fontId="35" fillId="51" borderId="31" xfId="0" applyFont="1" applyFill="1" applyBorder="1" applyAlignment="1">
      <alignment horizontal="center" vertical="center" wrapText="1"/>
    </xf>
    <xf numFmtId="0" fontId="45" fillId="51" borderId="31" xfId="0" applyFont="1" applyFill="1" applyBorder="1" applyAlignment="1">
      <alignment horizontal="center" vertical="center" wrapText="1"/>
    </xf>
    <xf numFmtId="0" fontId="40" fillId="0" borderId="29" xfId="0" applyFont="1" applyBorder="1" applyAlignment="1">
      <alignment horizontal="center" vertical="center" wrapText="1"/>
    </xf>
    <xf numFmtId="0" fontId="37" fillId="0" borderId="0" xfId="0" applyFont="1" applyBorder="1" applyAlignment="1">
      <alignment horizontal="justify" vertical="top" wrapText="1"/>
    </xf>
    <xf numFmtId="0" fontId="40" fillId="0" borderId="29" xfId="0" applyFont="1" applyBorder="1" applyAlignment="1">
      <alignment horizontal="center" vertical="center" wrapText="1"/>
    </xf>
    <xf numFmtId="0" fontId="35" fillId="51" borderId="27" xfId="0" applyFont="1" applyFill="1" applyBorder="1" applyAlignment="1">
      <alignment horizontal="center" vertical="center" wrapText="1"/>
    </xf>
    <xf numFmtId="168" fontId="39" fillId="0" borderId="27" xfId="0" applyNumberFormat="1" applyFont="1" applyBorder="1" applyAlignment="1">
      <alignment horizontal="center" vertical="center" wrapText="1"/>
    </xf>
    <xf numFmtId="0" fontId="39" fillId="0" borderId="51" xfId="0" applyFont="1" applyBorder="1" applyAlignment="1">
      <alignment horizontal="center" vertical="center" wrapText="1"/>
    </xf>
    <xf numFmtId="0" fontId="37" fillId="0" borderId="0" xfId="0" applyFont="1" applyAlignment="1">
      <alignment horizontal="justify" vertical="top"/>
    </xf>
    <xf numFmtId="0" fontId="39" fillId="0" borderId="1" xfId="0" applyFont="1" applyBorder="1"/>
    <xf numFmtId="168" fontId="39" fillId="0" borderId="1" xfId="0" applyNumberFormat="1" applyFont="1" applyBorder="1"/>
    <xf numFmtId="0" fontId="40" fillId="0" borderId="1" xfId="0" applyFont="1" applyBorder="1" applyAlignment="1">
      <alignment horizontal="center"/>
    </xf>
    <xf numFmtId="168" fontId="40" fillId="0" borderId="1" xfId="0" applyNumberFormat="1" applyFont="1" applyBorder="1"/>
    <xf numFmtId="168" fontId="40" fillId="50" borderId="1" xfId="0" applyNumberFormat="1" applyFont="1" applyFill="1" applyBorder="1"/>
    <xf numFmtId="168" fontId="39" fillId="0" borderId="52" xfId="0" applyNumberFormat="1" applyFont="1" applyBorder="1" applyAlignment="1">
      <alignment horizontal="center" vertical="center" wrapText="1"/>
    </xf>
    <xf numFmtId="0" fontId="0" fillId="0" borderId="1" xfId="0" applyBorder="1"/>
    <xf numFmtId="0" fontId="0" fillId="50" borderId="1" xfId="0" applyFill="1" applyBorder="1"/>
    <xf numFmtId="0" fontId="40" fillId="50" borderId="1" xfId="0" applyFont="1" applyFill="1" applyBorder="1" applyAlignment="1">
      <alignment horizont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4" fontId="39" fillId="0" borderId="52" xfId="0" applyNumberFormat="1" applyFont="1" applyBorder="1" applyAlignment="1">
      <alignment horizontal="center" vertical="center" wrapText="1"/>
    </xf>
    <xf numFmtId="4" fontId="40" fillId="0" borderId="52" xfId="0" applyNumberFormat="1" applyFont="1" applyBorder="1" applyAlignment="1">
      <alignment horizontal="center" vertical="center" wrapText="1"/>
    </xf>
    <xf numFmtId="0" fontId="49" fillId="0" borderId="0" xfId="0" applyFont="1" applyAlignment="1">
      <alignment wrapText="1"/>
    </xf>
    <xf numFmtId="0" fontId="48" fillId="0" borderId="0" xfId="0" applyFont="1" applyAlignment="1">
      <alignment wrapText="1"/>
    </xf>
    <xf numFmtId="168" fontId="40" fillId="0" borderId="52" xfId="0" applyNumberFormat="1" applyFont="1" applyBorder="1" applyAlignment="1">
      <alignment horizontal="center" vertical="center" wrapText="1"/>
    </xf>
    <xf numFmtId="168" fontId="39" fillId="0" borderId="31" xfId="0" applyNumberFormat="1" applyFont="1" applyBorder="1" applyAlignment="1">
      <alignment horizontal="center" vertical="center" wrapText="1"/>
    </xf>
    <xf numFmtId="10" fontId="40" fillId="0" borderId="31" xfId="0" applyNumberFormat="1" applyFont="1" applyBorder="1" applyAlignment="1">
      <alignment horizontal="center" vertical="center" wrapText="1"/>
    </xf>
    <xf numFmtId="168" fontId="40" fillId="0" borderId="31" xfId="0" applyNumberFormat="1" applyFont="1" applyBorder="1" applyAlignment="1">
      <alignment horizontal="center" vertical="center" wrapText="1"/>
    </xf>
    <xf numFmtId="9" fontId="39" fillId="0" borderId="52" xfId="0" applyNumberFormat="1" applyFont="1" applyBorder="1" applyAlignment="1">
      <alignment horizontal="center" vertical="center" wrapText="1"/>
    </xf>
    <xf numFmtId="0" fontId="37" fillId="0" borderId="0" xfId="0" applyFont="1" applyBorder="1" applyAlignment="1">
      <alignment horizontal="justify" vertical="top"/>
    </xf>
    <xf numFmtId="168" fontId="39" fillId="0" borderId="52" xfId="0" applyNumberFormat="1" applyFont="1" applyBorder="1" applyAlignment="1">
      <alignment vertical="center" wrapText="1"/>
    </xf>
    <xf numFmtId="4" fontId="39" fillId="0" borderId="27" xfId="0" applyNumberFormat="1" applyFont="1" applyBorder="1"/>
    <xf numFmtId="4" fontId="39" fillId="0" borderId="31" xfId="0" applyNumberFormat="1" applyFont="1" applyBorder="1"/>
    <xf numFmtId="4" fontId="40" fillId="0" borderId="31" xfId="0" applyNumberFormat="1" applyFont="1" applyBorder="1"/>
    <xf numFmtId="0" fontId="35" fillId="52" borderId="64" xfId="0" applyFont="1" applyFill="1" applyBorder="1" applyAlignment="1">
      <alignment horizontal="left" vertical="center" wrapText="1"/>
    </xf>
    <xf numFmtId="0" fontId="35" fillId="52" borderId="65" xfId="0" applyFont="1" applyFill="1" applyBorder="1" applyAlignment="1">
      <alignment horizontal="left" vertical="center" wrapText="1"/>
    </xf>
    <xf numFmtId="0" fontId="35" fillId="52" borderId="0" xfId="0" applyFont="1" applyFill="1" applyBorder="1" applyAlignment="1">
      <alignment horizontal="left" vertical="center" wrapText="1"/>
    </xf>
    <xf numFmtId="0" fontId="42" fillId="52" borderId="31" xfId="0" applyFont="1" applyFill="1" applyBorder="1" applyAlignment="1">
      <alignment horizontal="center" vertical="center" wrapText="1"/>
    </xf>
    <xf numFmtId="0" fontId="42" fillId="52" borderId="66" xfId="0" applyFont="1" applyFill="1" applyBorder="1" applyAlignment="1">
      <alignment horizontal="center" vertical="center" wrapText="1"/>
    </xf>
    <xf numFmtId="0" fontId="42" fillId="52" borderId="0" xfId="0" applyFont="1" applyFill="1" applyBorder="1" applyAlignment="1">
      <alignment horizontal="center" vertical="center" wrapText="1"/>
    </xf>
    <xf numFmtId="0" fontId="42" fillId="52" borderId="67" xfId="0" applyFont="1" applyFill="1" applyBorder="1" applyAlignment="1">
      <alignment horizontal="center" vertical="center" wrapText="1"/>
    </xf>
    <xf numFmtId="0" fontId="35" fillId="52" borderId="0" xfId="0" applyFont="1" applyFill="1" applyBorder="1" applyAlignment="1">
      <alignment horizontal="center" vertical="center" wrapText="1"/>
    </xf>
    <xf numFmtId="0" fontId="42" fillId="52" borderId="31" xfId="0" applyFont="1" applyFill="1" applyBorder="1" applyAlignment="1">
      <alignment horizontal="left" vertical="center" wrapText="1"/>
    </xf>
    <xf numFmtId="169" fontId="42" fillId="52" borderId="31" xfId="0" applyNumberFormat="1" applyFont="1" applyFill="1" applyBorder="1" applyAlignment="1">
      <alignment horizontal="center" vertical="center" wrapText="1"/>
    </xf>
    <xf numFmtId="0" fontId="35" fillId="52" borderId="0" xfId="0" applyFont="1" applyFill="1" applyBorder="1" applyAlignment="1">
      <alignment horizontal="right" vertical="center" wrapText="1"/>
    </xf>
    <xf numFmtId="0" fontId="42" fillId="0" borderId="0" xfId="0" applyFont="1" applyAlignment="1">
      <alignment horizontal="center" vertical="center" wrapText="1"/>
    </xf>
    <xf numFmtId="0" fontId="42" fillId="52" borderId="0" xfId="0" applyFont="1" applyFill="1" applyBorder="1" applyAlignment="1">
      <alignment horizontal="left" vertical="center" wrapText="1"/>
    </xf>
    <xf numFmtId="0" fontId="42" fillId="52" borderId="70" xfId="0" applyFont="1" applyFill="1" applyBorder="1" applyAlignment="1">
      <alignment vertical="center" wrapText="1"/>
    </xf>
    <xf numFmtId="0" fontId="42" fillId="52" borderId="70" xfId="0" applyFont="1" applyFill="1" applyBorder="1" applyAlignment="1">
      <alignment horizontal="center" vertical="center" wrapText="1"/>
    </xf>
    <xf numFmtId="0" fontId="42" fillId="52" borderId="70" xfId="0" applyFont="1" applyFill="1" applyBorder="1" applyAlignment="1">
      <alignment horizontal="left" vertical="center" wrapText="1"/>
    </xf>
    <xf numFmtId="0" fontId="35" fillId="52" borderId="70" xfId="0" applyFont="1" applyFill="1" applyBorder="1" applyAlignment="1">
      <alignment horizontal="center" vertical="center" wrapText="1"/>
    </xf>
    <xf numFmtId="0" fontId="35" fillId="52" borderId="70" xfId="0" applyFont="1" applyFill="1" applyBorder="1" applyAlignment="1">
      <alignment horizontal="right" vertical="center" wrapText="1"/>
    </xf>
    <xf numFmtId="169" fontId="42" fillId="52" borderId="70" xfId="0" applyNumberFormat="1" applyFont="1" applyFill="1" applyBorder="1" applyAlignment="1">
      <alignment horizontal="center" vertical="center" wrapText="1"/>
    </xf>
    <xf numFmtId="169" fontId="42" fillId="52" borderId="72" xfId="0" applyNumberFormat="1" applyFont="1" applyFill="1" applyBorder="1" applyAlignment="1">
      <alignment horizontal="center" vertical="center" wrapText="1"/>
    </xf>
    <xf numFmtId="4" fontId="42" fillId="52" borderId="70" xfId="0" applyNumberFormat="1" applyFont="1" applyFill="1" applyBorder="1" applyAlignment="1">
      <alignment horizontal="center" vertical="center" wrapText="1"/>
    </xf>
    <xf numFmtId="3" fontId="42" fillId="52" borderId="70" xfId="0" applyNumberFormat="1" applyFont="1" applyFill="1" applyBorder="1" applyAlignment="1">
      <alignment horizontal="center" vertical="center" wrapText="1"/>
    </xf>
    <xf numFmtId="0" fontId="42" fillId="53" borderId="63" xfId="0" applyFont="1" applyFill="1" applyBorder="1" applyAlignment="1">
      <alignment horizontal="left" vertical="center" wrapText="1"/>
    </xf>
    <xf numFmtId="0" fontId="42" fillId="54" borderId="31" xfId="0" applyFont="1" applyFill="1" applyBorder="1" applyAlignment="1">
      <alignment horizontal="center" vertical="center" wrapText="1"/>
    </xf>
    <xf numFmtId="169" fontId="42" fillId="54" borderId="31" xfId="0" applyNumberFormat="1" applyFont="1" applyFill="1" applyBorder="1" applyAlignment="1">
      <alignment horizontal="center" vertical="center" wrapText="1"/>
    </xf>
    <xf numFmtId="0" fontId="42" fillId="53" borderId="69" xfId="0" applyFont="1" applyFill="1" applyBorder="1" applyAlignment="1">
      <alignment horizontal="left" vertical="center" wrapText="1"/>
    </xf>
    <xf numFmtId="0" fontId="42" fillId="54" borderId="33" xfId="0" applyFont="1" applyFill="1" applyBorder="1" applyAlignment="1">
      <alignment horizontal="center" vertical="center" wrapText="1"/>
    </xf>
    <xf numFmtId="169" fontId="42" fillId="54" borderId="33" xfId="0" applyNumberFormat="1" applyFont="1" applyFill="1" applyBorder="1" applyAlignment="1">
      <alignment horizontal="center" vertical="center" wrapText="1"/>
    </xf>
    <xf numFmtId="0" fontId="39" fillId="0" borderId="35" xfId="0" applyFont="1" applyBorder="1"/>
    <xf numFmtId="0" fontId="39" fillId="0" borderId="61" xfId="0" applyFont="1" applyBorder="1"/>
    <xf numFmtId="0" fontId="39" fillId="0" borderId="70" xfId="0" applyFont="1" applyBorder="1"/>
    <xf numFmtId="168" fontId="39" fillId="0" borderId="70" xfId="0" applyNumberFormat="1" applyFont="1" applyBorder="1"/>
    <xf numFmtId="0" fontId="39" fillId="2" borderId="70" xfId="0" applyFont="1" applyFill="1" applyBorder="1" applyAlignment="1">
      <alignment horizontal="justify" vertical="center" wrapText="1"/>
    </xf>
    <xf numFmtId="0" fontId="39" fillId="2" borderId="70" xfId="0" applyFont="1" applyFill="1" applyBorder="1" applyAlignment="1">
      <alignment horizontal="center" vertical="center" wrapText="1"/>
    </xf>
    <xf numFmtId="0" fontId="39" fillId="2" borderId="70" xfId="0" applyFont="1" applyFill="1" applyBorder="1" applyAlignment="1">
      <alignment horizontal="justify" vertical="center"/>
    </xf>
    <xf numFmtId="0" fontId="37" fillId="0" borderId="70" xfId="0" applyFont="1" applyBorder="1"/>
    <xf numFmtId="0" fontId="42" fillId="53" borderId="1" xfId="0" applyFont="1" applyFill="1" applyBorder="1" applyAlignment="1">
      <alignment horizontal="left" vertical="center" wrapText="1"/>
    </xf>
    <xf numFmtId="0" fontId="35" fillId="52" borderId="1" xfId="0" applyFont="1" applyFill="1" applyBorder="1" applyAlignment="1">
      <alignment horizontal="left" vertical="center" wrapText="1"/>
    </xf>
    <xf numFmtId="0" fontId="42" fillId="52" borderId="1" xfId="0" applyFont="1" applyFill="1" applyBorder="1" applyAlignment="1">
      <alignment horizontal="center" vertical="center" wrapText="1"/>
    </xf>
    <xf numFmtId="169" fontId="42" fillId="52" borderId="1" xfId="0" applyNumberFormat="1" applyFont="1" applyFill="1" applyBorder="1" applyAlignment="1">
      <alignment horizontal="center" vertical="center" wrapText="1"/>
    </xf>
    <xf numFmtId="169" fontId="42" fillId="54" borderId="1" xfId="0" applyNumberFormat="1" applyFont="1" applyFill="1" applyBorder="1" applyAlignment="1">
      <alignment horizontal="center" vertical="center" wrapText="1"/>
    </xf>
    <xf numFmtId="0" fontId="42" fillId="52" borderId="14" xfId="0" applyFont="1" applyFill="1" applyBorder="1" applyAlignment="1">
      <alignment horizontal="center" vertical="center" wrapText="1"/>
    </xf>
    <xf numFmtId="0" fontId="42" fillId="52" borderId="25" xfId="0" applyFont="1" applyFill="1" applyBorder="1" applyAlignment="1">
      <alignment horizontal="center" vertical="center" wrapText="1"/>
    </xf>
    <xf numFmtId="169" fontId="42" fillId="52" borderId="25" xfId="0" applyNumberFormat="1" applyFont="1" applyFill="1" applyBorder="1" applyAlignment="1">
      <alignment horizontal="center" vertical="center" wrapText="1"/>
    </xf>
    <xf numFmtId="169" fontId="42" fillId="52" borderId="14" xfId="0" applyNumberFormat="1" applyFont="1" applyFill="1" applyBorder="1" applyAlignment="1">
      <alignment horizontal="center" vertical="center" wrapText="1"/>
    </xf>
    <xf numFmtId="0" fontId="42" fillId="56" borderId="69" xfId="0" applyFont="1" applyFill="1" applyBorder="1" applyAlignment="1">
      <alignment horizontal="center" vertical="center" wrapText="1"/>
    </xf>
    <xf numFmtId="0" fontId="42" fillId="56" borderId="71" xfId="0" applyFont="1" applyFill="1" applyBorder="1" applyAlignment="1">
      <alignment horizontal="center" vertical="center" wrapText="1"/>
    </xf>
    <xf numFmtId="0" fontId="42" fillId="56" borderId="66" xfId="0" applyFont="1" applyFill="1" applyBorder="1" applyAlignment="1">
      <alignment horizontal="center" vertical="center" wrapText="1"/>
    </xf>
    <xf numFmtId="0" fontId="42" fillId="56" borderId="0" xfId="0" applyFont="1" applyFill="1" applyBorder="1" applyAlignment="1">
      <alignment horizontal="center" vertical="center" wrapText="1"/>
    </xf>
    <xf numFmtId="0" fontId="42" fillId="56" borderId="33" xfId="0" applyFont="1" applyFill="1" applyBorder="1" applyAlignment="1">
      <alignment horizontal="center" vertical="center" wrapText="1"/>
    </xf>
    <xf numFmtId="0" fontId="42" fillId="56" borderId="38" xfId="0" applyFont="1" applyFill="1" applyBorder="1" applyAlignment="1">
      <alignment horizontal="center" vertical="center" wrapText="1"/>
    </xf>
    <xf numFmtId="170" fontId="42" fillId="52" borderId="70" xfId="0" applyNumberFormat="1" applyFont="1" applyFill="1" applyBorder="1" applyAlignment="1">
      <alignment horizontal="center" vertical="center" wrapText="1"/>
    </xf>
    <xf numFmtId="168" fontId="39" fillId="0" borderId="61" xfId="0" applyNumberFormat="1" applyFont="1" applyBorder="1"/>
    <xf numFmtId="168" fontId="40" fillId="57" borderId="1" xfId="0" applyNumberFormat="1" applyFont="1" applyFill="1" applyBorder="1"/>
    <xf numFmtId="0" fontId="40" fillId="57" borderId="1" xfId="0" applyFont="1" applyFill="1" applyBorder="1" applyAlignment="1">
      <alignment horizontal="center"/>
    </xf>
    <xf numFmtId="0" fontId="41" fillId="52" borderId="70" xfId="0" applyFont="1" applyFill="1" applyBorder="1" applyAlignment="1">
      <alignment horizontal="center" vertical="center" wrapText="1"/>
    </xf>
    <xf numFmtId="0" fontId="37" fillId="0" borderId="1" xfId="0" applyFont="1" applyBorder="1"/>
    <xf numFmtId="0" fontId="41" fillId="50" borderId="69" xfId="0" applyFont="1" applyFill="1" applyBorder="1" applyAlignment="1"/>
    <xf numFmtId="0" fontId="41" fillId="50" borderId="66" xfId="0" applyFont="1" applyFill="1" applyBorder="1" applyAlignment="1"/>
    <xf numFmtId="0" fontId="41" fillId="50" borderId="33" xfId="0" applyFont="1" applyFill="1" applyBorder="1" applyAlignment="1"/>
    <xf numFmtId="0" fontId="41" fillId="0" borderId="0" xfId="0" applyFont="1" applyFill="1" applyBorder="1" applyAlignment="1"/>
    <xf numFmtId="0" fontId="41" fillId="50" borderId="25" xfId="0" applyFont="1" applyFill="1" applyBorder="1" applyAlignment="1"/>
    <xf numFmtId="0" fontId="41" fillId="50" borderId="22" xfId="0" applyFont="1" applyFill="1" applyBorder="1" applyAlignment="1"/>
    <xf numFmtId="0" fontId="41" fillId="50" borderId="14" xfId="0" applyFont="1" applyFill="1" applyBorder="1" applyAlignment="1"/>
    <xf numFmtId="0" fontId="41" fillId="50" borderId="14" xfId="0" applyFont="1" applyFill="1" applyBorder="1"/>
    <xf numFmtId="0" fontId="41" fillId="50" borderId="22" xfId="0" applyFont="1" applyFill="1" applyBorder="1"/>
    <xf numFmtId="0" fontId="50" fillId="0" borderId="0" xfId="0" applyFont="1"/>
    <xf numFmtId="0" fontId="51" fillId="58" borderId="0" xfId="0" applyFont="1" applyFill="1"/>
    <xf numFmtId="0" fontId="52" fillId="2" borderId="0" xfId="0" applyFont="1" applyFill="1"/>
    <xf numFmtId="0" fontId="53" fillId="50" borderId="25" xfId="0" applyFont="1" applyFill="1" applyBorder="1" applyAlignment="1">
      <alignment horizontal="center"/>
    </xf>
    <xf numFmtId="0" fontId="53" fillId="50" borderId="14" xfId="0" applyFont="1" applyFill="1" applyBorder="1" applyAlignment="1">
      <alignment horizontal="center"/>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3"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40" fillId="0" borderId="72" xfId="0" applyFont="1" applyBorder="1" applyAlignment="1">
      <alignment horizontal="center"/>
    </xf>
    <xf numFmtId="0" fontId="40" fillId="0" borderId="73" xfId="0" applyFont="1" applyBorder="1" applyAlignment="1">
      <alignment horizontal="center"/>
    </xf>
    <xf numFmtId="0" fontId="40" fillId="0" borderId="74" xfId="0" applyFont="1" applyBorder="1" applyAlignment="1">
      <alignment horizontal="center"/>
    </xf>
    <xf numFmtId="0" fontId="39" fillId="0" borderId="35" xfId="0" applyFont="1" applyBorder="1" applyAlignment="1">
      <alignment horizontal="justify" vertical="top" wrapText="1"/>
    </xf>
    <xf numFmtId="0" fontId="39" fillId="0" borderId="61" xfId="0" applyFont="1" applyBorder="1" applyAlignment="1">
      <alignment horizontal="justify" vertical="top" wrapText="1"/>
    </xf>
    <xf numFmtId="0" fontId="39" fillId="0" borderId="62" xfId="0" applyFont="1" applyBorder="1" applyAlignment="1">
      <alignment horizontal="justify" vertical="top" wrapText="1"/>
    </xf>
    <xf numFmtId="0" fontId="37" fillId="0" borderId="35" xfId="0" applyFont="1" applyBorder="1" applyAlignment="1">
      <alignment horizontal="justify" vertical="top" wrapText="1"/>
    </xf>
    <xf numFmtId="0" fontId="37" fillId="0" borderId="61" xfId="0" applyFont="1" applyBorder="1" applyAlignment="1">
      <alignment horizontal="justify" vertical="top" wrapText="1"/>
    </xf>
    <xf numFmtId="0" fontId="37" fillId="0" borderId="62" xfId="0" applyFont="1" applyBorder="1" applyAlignment="1">
      <alignment horizontal="justify" vertical="top" wrapText="1"/>
    </xf>
    <xf numFmtId="0" fontId="37" fillId="0" borderId="61" xfId="0" applyFont="1" applyBorder="1" applyAlignment="1">
      <alignment horizontal="justify" vertical="top"/>
    </xf>
    <xf numFmtId="0" fontId="37" fillId="0" borderId="62" xfId="0" applyFont="1" applyBorder="1" applyAlignment="1">
      <alignment horizontal="justify" vertical="top"/>
    </xf>
    <xf numFmtId="0" fontId="37" fillId="0" borderId="35" xfId="0" applyFont="1" applyBorder="1" applyAlignment="1">
      <alignment horizontal="justify" vertical="top"/>
    </xf>
    <xf numFmtId="0" fontId="37" fillId="0" borderId="35" xfId="0" applyFont="1" applyFill="1" applyBorder="1" applyAlignment="1">
      <alignment horizontal="justify" vertical="top"/>
    </xf>
    <xf numFmtId="0" fontId="37" fillId="0" borderId="61" xfId="0" applyFont="1" applyFill="1" applyBorder="1" applyAlignment="1">
      <alignment horizontal="justify" vertical="top"/>
    </xf>
    <xf numFmtId="0" fontId="37" fillId="0" borderId="62" xfId="0" applyFont="1" applyFill="1" applyBorder="1" applyAlignment="1">
      <alignment horizontal="justify" vertical="top"/>
    </xf>
    <xf numFmtId="0" fontId="40" fillId="0" borderId="27" xfId="0" applyFont="1" applyBorder="1" applyAlignment="1">
      <alignment horizontal="center" vertical="center" wrapText="1"/>
    </xf>
    <xf numFmtId="0" fontId="40" fillId="0" borderId="29" xfId="0" applyFont="1" applyBorder="1" applyAlignment="1">
      <alignment horizontal="center" vertical="center" wrapText="1"/>
    </xf>
    <xf numFmtId="0" fontId="40" fillId="49" borderId="27" xfId="0" applyFont="1" applyFill="1" applyBorder="1" applyAlignment="1">
      <alignment horizontal="center" vertical="center" wrapText="1"/>
    </xf>
    <xf numFmtId="0" fontId="40" fillId="49" borderId="29" xfId="0" applyFont="1" applyFill="1" applyBorder="1" applyAlignment="1">
      <alignment horizontal="center" vertical="center" wrapText="1"/>
    </xf>
    <xf numFmtId="0" fontId="39" fillId="0" borderId="35" xfId="0" applyFont="1" applyBorder="1"/>
    <xf numFmtId="0" fontId="39" fillId="0" borderId="61" xfId="0" applyFont="1" applyBorder="1"/>
    <xf numFmtId="0" fontId="39" fillId="0" borderId="62" xfId="0" applyFont="1" applyBorder="1"/>
    <xf numFmtId="0" fontId="37" fillId="0" borderId="0" xfId="0" applyFont="1" applyAlignment="1">
      <alignment horizontal="center"/>
    </xf>
    <xf numFmtId="0" fontId="40" fillId="40" borderId="0" xfId="0" applyFont="1" applyFill="1" applyBorder="1" applyAlignment="1">
      <alignment horizontal="center" vertical="center" wrapText="1"/>
    </xf>
    <xf numFmtId="0" fontId="34" fillId="43" borderId="31" xfId="0" applyFont="1" applyFill="1" applyBorder="1" applyProtection="1"/>
    <xf numFmtId="0" fontId="36" fillId="46" borderId="31" xfId="0" applyFont="1" applyFill="1" applyBorder="1" applyAlignment="1" applyProtection="1">
      <alignment horizontal="center"/>
    </xf>
    <xf numFmtId="0" fontId="36" fillId="47" borderId="31" xfId="0" applyFont="1" applyFill="1" applyBorder="1" applyAlignment="1" applyProtection="1">
      <alignment horizontal="center"/>
    </xf>
    <xf numFmtId="0" fontId="40" fillId="40" borderId="0" xfId="0" applyFont="1" applyFill="1" applyBorder="1" applyAlignment="1">
      <alignment horizontal="center" vertical="center"/>
    </xf>
    <xf numFmtId="0" fontId="39" fillId="0" borderId="27" xfId="0" applyFont="1" applyBorder="1" applyAlignment="1">
      <alignment horizontal="justify" wrapText="1"/>
    </xf>
    <xf numFmtId="0" fontId="39" fillId="0" borderId="28" xfId="0" applyFont="1" applyBorder="1" applyAlignment="1">
      <alignment horizontal="justify"/>
    </xf>
    <xf numFmtId="0" fontId="39" fillId="0" borderId="29" xfId="0" applyFont="1" applyBorder="1" applyAlignment="1">
      <alignment horizontal="justify"/>
    </xf>
    <xf numFmtId="0" fontId="36" fillId="48" borderId="31" xfId="0" applyFont="1" applyFill="1" applyBorder="1" applyAlignment="1" applyProtection="1">
      <alignment horizontal="center"/>
    </xf>
    <xf numFmtId="0" fontId="34" fillId="43" borderId="27" xfId="0" applyFont="1" applyFill="1" applyBorder="1" applyAlignment="1" applyProtection="1">
      <alignment horizontal="justify" vertical="center" wrapText="1"/>
    </xf>
    <xf numFmtId="0" fontId="0" fillId="0" borderId="28" xfId="0" applyBorder="1"/>
    <xf numFmtId="0" fontId="0" fillId="0" borderId="29" xfId="0" applyBorder="1"/>
    <xf numFmtId="0" fontId="40" fillId="49" borderId="28" xfId="0" applyFont="1" applyFill="1" applyBorder="1" applyAlignment="1">
      <alignment horizontal="center" vertical="center" wrapText="1"/>
    </xf>
    <xf numFmtId="0" fontId="40"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39" fillId="0" borderId="29" xfId="0" applyFont="1" applyBorder="1" applyAlignment="1">
      <alignment vertical="center" wrapText="1"/>
    </xf>
    <xf numFmtId="0" fontId="37" fillId="0" borderId="35" xfId="0" applyFont="1" applyBorder="1" applyAlignment="1">
      <alignment horizontal="justify" wrapText="1"/>
    </xf>
    <xf numFmtId="0" fontId="37" fillId="0" borderId="61" xfId="0" applyFont="1" applyBorder="1" applyAlignment="1">
      <alignment horizontal="justify" wrapText="1"/>
    </xf>
    <xf numFmtId="0" fontId="37" fillId="0" borderId="62" xfId="0" applyFont="1" applyBorder="1" applyAlignment="1">
      <alignment horizontal="justify" wrapText="1"/>
    </xf>
    <xf numFmtId="0" fontId="37" fillId="0" borderId="35" xfId="0" applyFont="1" applyBorder="1" applyAlignment="1">
      <alignment wrapText="1"/>
    </xf>
    <xf numFmtId="0" fontId="37" fillId="0" borderId="61" xfId="0" applyFont="1" applyBorder="1" applyAlignment="1">
      <alignment wrapText="1"/>
    </xf>
    <xf numFmtId="0" fontId="37" fillId="0" borderId="62" xfId="0" applyFont="1" applyBorder="1" applyAlignment="1">
      <alignment wrapText="1"/>
    </xf>
    <xf numFmtId="0" fontId="40" fillId="50" borderId="27" xfId="0" applyFont="1" applyFill="1" applyBorder="1" applyAlignment="1">
      <alignment horizontal="center" vertical="center" wrapText="1"/>
    </xf>
    <xf numFmtId="0" fontId="40" fillId="50" borderId="29" xfId="0" applyFont="1" applyFill="1" applyBorder="1" applyAlignment="1">
      <alignment horizontal="center" vertical="center" wrapText="1"/>
    </xf>
    <xf numFmtId="0" fontId="40" fillId="2" borderId="0" xfId="0" applyFont="1" applyFill="1" applyAlignment="1">
      <alignment horizontal="center" vertical="center"/>
    </xf>
    <xf numFmtId="0" fontId="39" fillId="0" borderId="35" xfId="0" applyFont="1" applyBorder="1" applyAlignment="1">
      <alignment horizontal="justify" vertical="top"/>
    </xf>
    <xf numFmtId="0" fontId="39" fillId="0" borderId="61" xfId="0" applyFont="1" applyBorder="1" applyAlignment="1">
      <alignment horizontal="justify" vertical="top"/>
    </xf>
    <xf numFmtId="0" fontId="39" fillId="0" borderId="62" xfId="0" applyFont="1" applyBorder="1" applyAlignment="1">
      <alignment horizontal="justify" vertical="top"/>
    </xf>
    <xf numFmtId="0" fontId="34" fillId="43" borderId="27" xfId="0" applyFont="1" applyFill="1" applyBorder="1" applyAlignment="1" applyProtection="1">
      <alignment horizontal="justify" wrapText="1"/>
    </xf>
    <xf numFmtId="0" fontId="34" fillId="43" borderId="28" xfId="0" applyFont="1" applyFill="1" applyBorder="1" applyAlignment="1" applyProtection="1">
      <alignment horizontal="justify"/>
    </xf>
    <xf numFmtId="0" fontId="34" fillId="43" borderId="29" xfId="0" applyFont="1" applyFill="1" applyBorder="1" applyAlignment="1" applyProtection="1">
      <alignment horizontal="justify"/>
    </xf>
    <xf numFmtId="0" fontId="41" fillId="50" borderId="0" xfId="0" applyFont="1" applyFill="1" applyBorder="1" applyAlignment="1">
      <alignment horizontal="center" vertical="center" wrapText="1"/>
    </xf>
    <xf numFmtId="0" fontId="40" fillId="0" borderId="27" xfId="0" applyFont="1" applyBorder="1" applyAlignment="1">
      <alignment horizontal="justify" vertical="center" wrapText="1"/>
    </xf>
    <xf numFmtId="0" fontId="40" fillId="0" borderId="28" xfId="0" applyFont="1" applyBorder="1" applyAlignment="1">
      <alignment horizontal="justify" vertical="center" wrapText="1"/>
    </xf>
    <xf numFmtId="0" fontId="40" fillId="0" borderId="29" xfId="0" applyFont="1" applyBorder="1" applyAlignment="1">
      <alignment horizontal="justify" vertical="center" wrapText="1"/>
    </xf>
    <xf numFmtId="0" fontId="40" fillId="49" borderId="31" xfId="0" applyFont="1" applyFill="1" applyBorder="1" applyAlignment="1">
      <alignment horizontal="center" vertical="center" wrapText="1"/>
    </xf>
    <xf numFmtId="0" fontId="38" fillId="42" borderId="0" xfId="0" applyFont="1" applyFill="1" applyAlignment="1">
      <alignment horizontal="center"/>
    </xf>
    <xf numFmtId="0" fontId="40" fillId="2" borderId="0" xfId="0" applyFont="1" applyFill="1" applyBorder="1" applyAlignment="1">
      <alignment horizontal="center" vertical="center"/>
    </xf>
    <xf numFmtId="0" fontId="36" fillId="45" borderId="31" xfId="0" applyFont="1" applyFill="1" applyBorder="1" applyAlignment="1" applyProtection="1">
      <alignment horizontal="center" vertical="center"/>
    </xf>
    <xf numFmtId="0" fontId="36" fillId="2" borderId="0" xfId="0" applyFont="1" applyFill="1" applyBorder="1" applyAlignment="1" applyProtection="1">
      <alignment horizontal="center"/>
    </xf>
    <xf numFmtId="0" fontId="42" fillId="2" borderId="0" xfId="0" applyFont="1" applyFill="1" applyBorder="1" applyAlignment="1" applyProtection="1">
      <alignment horizontal="center"/>
    </xf>
    <xf numFmtId="0" fontId="42" fillId="46" borderId="31" xfId="0" applyFont="1" applyFill="1" applyBorder="1" applyAlignment="1" applyProtection="1">
      <alignment horizontal="center"/>
    </xf>
    <xf numFmtId="0" fontId="36" fillId="44" borderId="0" xfId="0" applyFont="1" applyFill="1" applyBorder="1" applyAlignment="1" applyProtection="1">
      <alignment horizontal="center"/>
    </xf>
    <xf numFmtId="0" fontId="36" fillId="45" borderId="0" xfId="0" applyFont="1" applyFill="1" applyBorder="1" applyAlignment="1" applyProtection="1">
      <alignment horizontal="center"/>
    </xf>
    <xf numFmtId="0" fontId="39" fillId="0" borderId="69"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33" xfId="0" applyFont="1" applyBorder="1" applyAlignment="1">
      <alignment horizontal="center" vertical="center" wrapText="1"/>
    </xf>
    <xf numFmtId="0" fontId="37" fillId="0" borderId="35" xfId="0" applyFont="1" applyBorder="1"/>
    <xf numFmtId="0" fontId="37" fillId="0" borderId="61" xfId="0" applyFont="1" applyBorder="1"/>
    <xf numFmtId="0" fontId="37" fillId="0" borderId="62" xfId="0" applyFont="1" applyBorder="1"/>
    <xf numFmtId="0" fontId="37" fillId="0" borderId="61" xfId="0" applyFont="1" applyBorder="1" applyAlignment="1">
      <alignment horizontal="justify"/>
    </xf>
    <xf numFmtId="0" fontId="37" fillId="0" borderId="62" xfId="0" applyFont="1" applyBorder="1" applyAlignment="1">
      <alignment horizontal="justify"/>
    </xf>
    <xf numFmtId="0" fontId="39" fillId="0" borderId="27" xfId="0" applyFont="1" applyBorder="1" applyAlignment="1">
      <alignment horizontal="justify" vertical="top" wrapText="1"/>
    </xf>
    <xf numFmtId="0" fontId="39" fillId="0" borderId="28" xfId="0" applyFont="1" applyBorder="1" applyAlignment="1">
      <alignment horizontal="justify" vertical="top" wrapText="1"/>
    </xf>
    <xf numFmtId="0" fontId="39" fillId="0" borderId="29" xfId="0" applyFont="1" applyBorder="1" applyAlignment="1">
      <alignment horizontal="justify" vertical="top" wrapText="1"/>
    </xf>
    <xf numFmtId="0" fontId="42" fillId="49" borderId="27" xfId="0" applyFont="1" applyFill="1" applyBorder="1" applyAlignment="1">
      <alignment horizontal="center" vertical="center" wrapText="1"/>
    </xf>
    <xf numFmtId="0" fontId="42" fillId="49" borderId="28" xfId="0" applyFont="1" applyFill="1" applyBorder="1" applyAlignment="1">
      <alignment horizontal="center" vertical="center" wrapText="1"/>
    </xf>
    <xf numFmtId="0" fontId="42" fillId="49" borderId="29" xfId="0" applyFont="1" applyFill="1" applyBorder="1" applyAlignment="1">
      <alignment horizontal="center" vertical="center" wrapText="1"/>
    </xf>
    <xf numFmtId="0" fontId="37" fillId="0" borderId="35" xfId="0" applyFont="1" applyBorder="1" applyAlignment="1">
      <alignment vertical="top" wrapText="1"/>
    </xf>
    <xf numFmtId="0" fontId="37" fillId="0" borderId="61" xfId="0" applyFont="1" applyBorder="1" applyAlignment="1">
      <alignment vertical="top" wrapText="1"/>
    </xf>
    <xf numFmtId="0" fontId="37" fillId="0" borderId="62" xfId="0" applyFont="1" applyBorder="1" applyAlignment="1">
      <alignment vertical="top" wrapText="1"/>
    </xf>
    <xf numFmtId="0" fontId="46" fillId="0" borderId="31" xfId="0" applyFont="1" applyBorder="1" applyAlignment="1" applyProtection="1">
      <alignment horizontal="left" vertical="center" wrapText="1"/>
    </xf>
    <xf numFmtId="0" fontId="46" fillId="0" borderId="31" xfId="0" applyFont="1" applyBorder="1" applyAlignment="1" applyProtection="1">
      <alignment horizontal="left" vertical="center"/>
    </xf>
    <xf numFmtId="0" fontId="46" fillId="0" borderId="27" xfId="0" applyFont="1" applyBorder="1" applyAlignment="1" applyProtection="1">
      <alignment horizontal="left" vertical="center" wrapText="1"/>
    </xf>
    <xf numFmtId="0" fontId="46" fillId="0" borderId="28" xfId="0" applyFont="1" applyBorder="1" applyAlignment="1" applyProtection="1">
      <alignment horizontal="left" vertical="center" wrapText="1"/>
    </xf>
    <xf numFmtId="0" fontId="46" fillId="0" borderId="29" xfId="0" applyFont="1" applyBorder="1" applyAlignment="1" applyProtection="1">
      <alignment horizontal="left" vertical="center" wrapText="1"/>
    </xf>
    <xf numFmtId="0" fontId="42" fillId="52" borderId="1" xfId="0" applyFont="1" applyFill="1" applyBorder="1" applyAlignment="1">
      <alignment vertical="center" wrapText="1"/>
    </xf>
    <xf numFmtId="0" fontId="42" fillId="52" borderId="1" xfId="0" applyFont="1" applyFill="1" applyBorder="1" applyAlignment="1">
      <alignment horizontal="left" vertical="center" wrapText="1"/>
    </xf>
    <xf numFmtId="0" fontId="42" fillId="54" borderId="35" xfId="0" applyFont="1" applyFill="1" applyBorder="1" applyAlignment="1">
      <alignment horizontal="center" vertical="center" wrapText="1"/>
    </xf>
    <xf numFmtId="0" fontId="42" fillId="54" borderId="61" xfId="0" applyFont="1" applyFill="1" applyBorder="1" applyAlignment="1">
      <alignment horizontal="center" vertical="center" wrapText="1"/>
    </xf>
    <xf numFmtId="0" fontId="42" fillId="54" borderId="62" xfId="0" applyFont="1" applyFill="1" applyBorder="1" applyAlignment="1">
      <alignment horizontal="center" vertical="center" wrapText="1"/>
    </xf>
    <xf numFmtId="0" fontId="42" fillId="55" borderId="63" xfId="0" applyFont="1" applyFill="1" applyBorder="1" applyAlignment="1">
      <alignment horizontal="center" vertical="center" wrapText="1"/>
    </xf>
    <xf numFmtId="0" fontId="42" fillId="56" borderId="70" xfId="0" applyFont="1" applyFill="1" applyBorder="1" applyAlignment="1">
      <alignment horizontal="center" vertical="center" wrapText="1"/>
    </xf>
    <xf numFmtId="0" fontId="42" fillId="52" borderId="68" xfId="0" applyFont="1" applyFill="1" applyBorder="1" applyAlignment="1">
      <alignment vertical="center" wrapText="1"/>
    </xf>
    <xf numFmtId="0" fontId="42" fillId="52" borderId="0" xfId="0" applyFont="1" applyFill="1" applyBorder="1" applyAlignment="1">
      <alignment horizontal="center" vertical="top" wrapText="1"/>
    </xf>
    <xf numFmtId="0" fontId="40" fillId="0" borderId="35" xfId="0" applyFont="1" applyBorder="1" applyAlignment="1">
      <alignment horizontal="center"/>
    </xf>
    <xf numFmtId="0" fontId="40" fillId="0" borderId="61" xfId="0" applyFont="1" applyBorder="1" applyAlignment="1">
      <alignment horizontal="center"/>
    </xf>
    <xf numFmtId="0" fontId="40" fillId="0" borderId="62" xfId="0" applyFont="1" applyBorder="1" applyAlignment="1">
      <alignment horizontal="center"/>
    </xf>
    <xf numFmtId="0" fontId="40" fillId="50" borderId="35" xfId="0" applyFont="1" applyFill="1" applyBorder="1" applyAlignment="1">
      <alignment horizontal="center"/>
    </xf>
    <xf numFmtId="0" fontId="40" fillId="50" borderId="61" xfId="0" applyFont="1" applyFill="1" applyBorder="1" applyAlignment="1">
      <alignment horizontal="center"/>
    </xf>
    <xf numFmtId="0" fontId="40" fillId="50" borderId="1" xfId="0" applyFont="1" applyFill="1" applyBorder="1" applyAlignment="1">
      <alignment horizontal="center"/>
    </xf>
    <xf numFmtId="0" fontId="40" fillId="0" borderId="1" xfId="0" applyFont="1" applyBorder="1" applyAlignment="1">
      <alignment horizontal="center"/>
    </xf>
    <xf numFmtId="0" fontId="40" fillId="57" borderId="1" xfId="0" applyFont="1" applyFill="1" applyBorder="1" applyAlignment="1">
      <alignment horizont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zoomScale="115" zoomScaleNormal="115" workbookViewId="0">
      <selection sqref="A1:H1"/>
    </sheetView>
  </sheetViews>
  <sheetFormatPr defaultColWidth="9.140625"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485" t="s">
        <v>240</v>
      </c>
      <c r="B1" s="485"/>
      <c r="C1" s="485"/>
      <c r="D1" s="485"/>
      <c r="E1" s="485"/>
      <c r="F1" s="485"/>
      <c r="G1" s="485"/>
      <c r="H1" s="485"/>
    </row>
    <row r="2" spans="1:8" ht="24" customHeight="1" x14ac:dyDescent="0.35">
      <c r="A2" s="485" t="s">
        <v>241</v>
      </c>
      <c r="B2" s="485"/>
      <c r="C2" s="485"/>
      <c r="D2" s="485"/>
      <c r="E2" s="485"/>
      <c r="F2" s="485"/>
      <c r="G2" s="485"/>
      <c r="H2" s="485"/>
    </row>
    <row r="3" spans="1:8" ht="177" customHeight="1" x14ac:dyDescent="0.25">
      <c r="A3" s="460" t="s">
        <v>261</v>
      </c>
      <c r="B3" s="460"/>
      <c r="C3" s="460"/>
      <c r="D3" s="460"/>
      <c r="E3" s="460"/>
      <c r="F3" s="460"/>
      <c r="G3" s="460"/>
      <c r="H3" s="460"/>
    </row>
    <row r="4" spans="1:8" ht="24" customHeight="1" x14ac:dyDescent="0.25">
      <c r="A4" s="261"/>
      <c r="B4" s="261"/>
      <c r="C4" s="261"/>
      <c r="D4" s="261"/>
      <c r="E4" s="261"/>
      <c r="F4" s="261"/>
      <c r="G4" s="260"/>
      <c r="H4" s="260"/>
    </row>
    <row r="5" spans="1:8" ht="24" customHeight="1" x14ac:dyDescent="0.25">
      <c r="A5" s="461" t="s">
        <v>5</v>
      </c>
      <c r="B5" s="461"/>
      <c r="C5" s="461"/>
      <c r="D5" s="461"/>
      <c r="E5" s="461"/>
      <c r="F5" s="461"/>
      <c r="G5" s="461"/>
      <c r="H5" s="461"/>
    </row>
    <row r="6" spans="1:8" ht="40.5" customHeight="1" x14ac:dyDescent="0.25">
      <c r="A6" s="460" t="s">
        <v>247</v>
      </c>
      <c r="B6" s="460"/>
      <c r="C6" s="460"/>
      <c r="D6" s="460"/>
      <c r="E6" s="460"/>
      <c r="F6" s="460"/>
      <c r="G6" s="460"/>
      <c r="H6" s="460"/>
    </row>
    <row r="7" spans="1:8" ht="24" customHeight="1" x14ac:dyDescent="0.25">
      <c r="A7" s="167"/>
      <c r="B7" s="167"/>
      <c r="C7" s="167"/>
      <c r="D7" s="167"/>
      <c r="E7" s="167"/>
      <c r="F7" s="167"/>
      <c r="G7" s="162"/>
      <c r="H7" s="162"/>
    </row>
    <row r="8" spans="1:8" ht="24" customHeight="1" x14ac:dyDescent="0.25">
      <c r="A8" s="464" t="s">
        <v>0</v>
      </c>
      <c r="B8" s="465"/>
      <c r="C8" s="465"/>
      <c r="D8" s="465"/>
      <c r="E8" s="465"/>
      <c r="F8" s="465"/>
      <c r="G8" s="465"/>
      <c r="H8" s="465"/>
    </row>
    <row r="9" spans="1:8" ht="33.75" customHeight="1" x14ac:dyDescent="0.25">
      <c r="A9" s="460" t="s">
        <v>262</v>
      </c>
      <c r="B9" s="460"/>
      <c r="C9" s="460"/>
      <c r="D9" s="460"/>
      <c r="E9" s="460"/>
      <c r="F9" s="460"/>
      <c r="G9" s="460"/>
      <c r="H9" s="460"/>
    </row>
    <row r="10" spans="1:8" ht="24" customHeight="1" thickBot="1" x14ac:dyDescent="0.3"/>
    <row r="11" spans="1:8" ht="24" customHeight="1" thickBot="1" x14ac:dyDescent="0.3">
      <c r="A11" s="457" t="s">
        <v>0</v>
      </c>
      <c r="B11" s="459"/>
    </row>
    <row r="12" spans="1:8" ht="24" customHeight="1" x14ac:dyDescent="0.25">
      <c r="A12" s="1" t="s">
        <v>145</v>
      </c>
      <c r="B12" s="20"/>
    </row>
    <row r="13" spans="1:8" ht="24" customHeight="1" thickBot="1" x14ac:dyDescent="0.3">
      <c r="A13" s="2" t="s">
        <v>149</v>
      </c>
      <c r="B13" s="19"/>
    </row>
    <row r="15" spans="1:8" ht="24" customHeight="1" x14ac:dyDescent="0.25">
      <c r="A15" s="464" t="s">
        <v>146</v>
      </c>
      <c r="B15" s="465"/>
      <c r="C15" s="465"/>
      <c r="D15" s="465"/>
      <c r="E15" s="465"/>
      <c r="F15" s="465"/>
      <c r="G15" s="465"/>
      <c r="H15" s="465"/>
    </row>
    <row r="16" spans="1:8" ht="85.5" customHeight="1" x14ac:dyDescent="0.25">
      <c r="A16" s="460" t="s">
        <v>263</v>
      </c>
      <c r="B16" s="460"/>
      <c r="C16" s="460"/>
      <c r="D16" s="460"/>
      <c r="E16" s="460"/>
      <c r="F16" s="460"/>
      <c r="G16" s="460"/>
      <c r="H16" s="460"/>
    </row>
    <row r="17" spans="1:8" ht="24" customHeight="1" thickBot="1" x14ac:dyDescent="0.3">
      <c r="A17" s="167"/>
      <c r="B17" s="167"/>
      <c r="C17" s="167"/>
      <c r="D17" s="167"/>
      <c r="E17" s="167"/>
      <c r="F17" s="167"/>
    </row>
    <row r="18" spans="1:8" ht="24" customHeight="1" thickBot="1" x14ac:dyDescent="0.3">
      <c r="A18" s="454" t="s">
        <v>146</v>
      </c>
      <c r="B18" s="455"/>
      <c r="C18" s="455"/>
      <c r="D18" s="456"/>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464" t="s">
        <v>148</v>
      </c>
      <c r="B23" s="465"/>
      <c r="C23" s="465"/>
      <c r="D23" s="465"/>
      <c r="E23" s="465"/>
      <c r="F23" s="465"/>
      <c r="G23" s="465"/>
      <c r="H23" s="465"/>
    </row>
    <row r="24" spans="1:8" ht="72" customHeight="1" x14ac:dyDescent="0.25">
      <c r="A24" s="460" t="s">
        <v>248</v>
      </c>
      <c r="B24" s="460"/>
      <c r="C24" s="460"/>
      <c r="D24" s="460"/>
      <c r="E24" s="460"/>
      <c r="F24" s="460"/>
      <c r="G24" s="460"/>
      <c r="H24" s="460"/>
    </row>
    <row r="25" spans="1:8" ht="24" customHeight="1" thickBot="1" x14ac:dyDescent="0.3">
      <c r="A25" s="162"/>
      <c r="B25" s="162"/>
      <c r="C25" s="162"/>
      <c r="D25" s="162"/>
      <c r="F25" s="162"/>
    </row>
    <row r="26" spans="1:8" ht="24" customHeight="1" thickBot="1" x14ac:dyDescent="0.3">
      <c r="A26" s="457" t="s">
        <v>150</v>
      </c>
      <c r="B26" s="458"/>
      <c r="C26" s="458"/>
      <c r="D26" s="459"/>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464" t="s">
        <v>6</v>
      </c>
      <c r="B36" s="465"/>
      <c r="C36" s="465"/>
      <c r="D36" s="465"/>
      <c r="E36" s="465"/>
      <c r="F36" s="465"/>
      <c r="G36" s="465"/>
      <c r="H36" s="465"/>
    </row>
    <row r="37" spans="1:8" ht="69.75" customHeight="1" x14ac:dyDescent="0.25">
      <c r="A37" s="460" t="s">
        <v>264</v>
      </c>
      <c r="B37" s="460"/>
      <c r="C37" s="460"/>
      <c r="D37" s="460"/>
      <c r="E37" s="460"/>
      <c r="F37" s="460"/>
      <c r="G37" s="460"/>
      <c r="H37" s="460"/>
    </row>
    <row r="38" spans="1:8" ht="24" customHeight="1" thickBot="1" x14ac:dyDescent="0.3"/>
    <row r="39" spans="1:8" ht="24" customHeight="1" thickBot="1" x14ac:dyDescent="0.3">
      <c r="A39" s="454" t="s">
        <v>6</v>
      </c>
      <c r="B39" s="455"/>
      <c r="C39" s="455"/>
      <c r="D39" s="455"/>
      <c r="E39" s="456"/>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454" t="s">
        <v>10</v>
      </c>
      <c r="B43" s="455"/>
      <c r="C43" s="455"/>
      <c r="D43" s="455"/>
      <c r="E43" s="456"/>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457" t="s">
        <v>7</v>
      </c>
      <c r="B48" s="458"/>
      <c r="C48" s="458"/>
      <c r="D48" s="459"/>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453" t="s">
        <v>13</v>
      </c>
      <c r="B53" s="453"/>
      <c r="C53" s="453"/>
      <c r="D53" s="453"/>
      <c r="E53" s="162"/>
      <c r="F53" s="162"/>
    </row>
    <row r="54" spans="1:8" ht="48" customHeight="1" x14ac:dyDescent="0.25">
      <c r="A54" s="460" t="s">
        <v>249</v>
      </c>
      <c r="B54" s="460"/>
      <c r="C54" s="460"/>
      <c r="D54" s="460"/>
      <c r="E54" s="460"/>
      <c r="F54" s="460"/>
    </row>
    <row r="55" spans="1:8" ht="24" customHeight="1" thickBot="1" x14ac:dyDescent="0.3"/>
    <row r="56" spans="1:8" ht="24" customHeight="1" thickBot="1" x14ac:dyDescent="0.3">
      <c r="A56" s="457" t="s">
        <v>13</v>
      </c>
      <c r="B56" s="458"/>
      <c r="C56" s="458"/>
      <c r="D56" s="459"/>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461" t="s">
        <v>5</v>
      </c>
      <c r="B65" s="461"/>
      <c r="C65" s="461"/>
      <c r="D65" s="461"/>
      <c r="E65" s="461"/>
      <c r="F65" s="461"/>
      <c r="G65" s="461"/>
      <c r="H65" s="461"/>
    </row>
    <row r="66" spans="1:8" ht="42" customHeight="1" x14ac:dyDescent="0.25">
      <c r="A66" s="462" t="s">
        <v>153</v>
      </c>
      <c r="B66" s="462"/>
      <c r="C66" s="462"/>
      <c r="D66" s="462"/>
      <c r="E66" s="462"/>
      <c r="F66" s="462"/>
      <c r="G66" s="462"/>
      <c r="H66" s="462"/>
    </row>
    <row r="67" spans="1:8" ht="30.75" customHeight="1" thickBot="1" x14ac:dyDescent="0.3"/>
    <row r="68" spans="1:8" ht="24" customHeight="1" thickBot="1" x14ac:dyDescent="0.3">
      <c r="A68" s="454" t="s">
        <v>5</v>
      </c>
      <c r="B68" s="455"/>
      <c r="C68" s="455"/>
      <c r="D68" s="455"/>
      <c r="E68" s="455"/>
      <c r="F68" s="455"/>
      <c r="G68" s="456"/>
    </row>
    <row r="69" spans="1:8" ht="48" thickBot="1" x14ac:dyDescent="0.3">
      <c r="A69" s="47" t="s">
        <v>3</v>
      </c>
      <c r="B69" s="48" t="s">
        <v>14</v>
      </c>
      <c r="C69" s="264"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461" t="s">
        <v>141</v>
      </c>
      <c r="B77" s="461"/>
      <c r="C77" s="461"/>
      <c r="D77" s="461"/>
      <c r="E77" s="461"/>
      <c r="F77" s="461"/>
      <c r="G77" s="461"/>
      <c r="H77" s="461"/>
    </row>
    <row r="79" spans="1:8" ht="24" customHeight="1" x14ac:dyDescent="0.25">
      <c r="A79" s="464" t="s">
        <v>144</v>
      </c>
      <c r="B79" s="465"/>
      <c r="C79" s="465"/>
      <c r="D79" s="465"/>
      <c r="E79" s="465"/>
      <c r="F79" s="465"/>
      <c r="G79" s="465"/>
      <c r="H79" s="465"/>
    </row>
    <row r="80" spans="1:8" ht="16.5" thickBot="1" x14ac:dyDescent="0.3"/>
    <row r="81" spans="1:5" ht="31.5" customHeight="1" thickBot="1" x14ac:dyDescent="0.3">
      <c r="A81" s="466" t="s">
        <v>162</v>
      </c>
      <c r="B81" s="458"/>
      <c r="C81" s="458"/>
      <c r="D81" s="459"/>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466" t="s">
        <v>163</v>
      </c>
      <c r="B90" s="458"/>
      <c r="C90" s="458"/>
      <c r="D90" s="459"/>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473" t="s">
        <v>17</v>
      </c>
      <c r="B99" s="474"/>
      <c r="C99" s="474"/>
      <c r="D99" s="474"/>
      <c r="E99" s="475"/>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454" t="s">
        <v>144</v>
      </c>
      <c r="B108" s="455"/>
      <c r="C108" s="455"/>
      <c r="D108" s="455"/>
      <c r="E108" s="456"/>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464" t="s">
        <v>21</v>
      </c>
      <c r="B117" s="465"/>
      <c r="C117" s="465"/>
      <c r="D117" s="465"/>
      <c r="E117" s="465"/>
      <c r="F117" s="465"/>
      <c r="G117" s="465"/>
      <c r="H117" s="465"/>
    </row>
    <row r="118" spans="1:8" ht="51.75" customHeight="1" x14ac:dyDescent="0.25">
      <c r="A118" s="460" t="s">
        <v>250</v>
      </c>
      <c r="B118" s="460"/>
      <c r="C118" s="460"/>
      <c r="D118" s="460"/>
      <c r="E118" s="460"/>
      <c r="F118" s="460"/>
      <c r="G118" s="460"/>
      <c r="H118" s="460"/>
    </row>
    <row r="119" spans="1:8" ht="24" customHeight="1" thickBot="1" x14ac:dyDescent="0.3"/>
    <row r="120" spans="1:8" ht="24" customHeight="1" thickBot="1" x14ac:dyDescent="0.3">
      <c r="A120" s="457" t="s">
        <v>22</v>
      </c>
      <c r="B120" s="459"/>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0"/>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54" t="s">
        <v>32</v>
      </c>
      <c r="B130" s="255">
        <f>SUM(B122:B129)</f>
        <v>0.33800000000000002</v>
      </c>
    </row>
    <row r="131" spans="1:4" ht="24" customHeight="1" thickBot="1" x14ac:dyDescent="0.3"/>
    <row r="132" spans="1:4" ht="24" customHeight="1" thickBot="1" x14ac:dyDescent="0.3">
      <c r="A132" s="457" t="s">
        <v>33</v>
      </c>
      <c r="B132" s="458"/>
      <c r="C132" s="458"/>
      <c r="D132" s="459"/>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56">
        <f>SUM($B$122:$B$128)</f>
        <v>0.25800000000000001</v>
      </c>
      <c r="D134" s="128">
        <f>B134*C134</f>
        <v>0</v>
      </c>
    </row>
    <row r="135" spans="1:4" ht="24" customHeight="1" x14ac:dyDescent="0.25">
      <c r="A135" s="114" t="s">
        <v>158</v>
      </c>
      <c r="B135" s="121">
        <f t="shared" si="18"/>
        <v>0</v>
      </c>
      <c r="C135" s="257">
        <f t="shared" ref="C135:C139" si="19">SUM($B$122:$B$128)</f>
        <v>0.25800000000000001</v>
      </c>
      <c r="D135" s="129">
        <f t="shared" ref="D135:D139" si="20">B135*C135</f>
        <v>0</v>
      </c>
    </row>
    <row r="136" spans="1:4" ht="24" customHeight="1" thickBot="1" x14ac:dyDescent="0.3">
      <c r="A136" s="123" t="s">
        <v>160</v>
      </c>
      <c r="B136" s="124">
        <f t="shared" si="18"/>
        <v>0</v>
      </c>
      <c r="C136" s="258">
        <f t="shared" si="19"/>
        <v>0.25800000000000001</v>
      </c>
      <c r="D136" s="130">
        <f t="shared" si="20"/>
        <v>0</v>
      </c>
    </row>
    <row r="137" spans="1:4" ht="24" customHeight="1" x14ac:dyDescent="0.25">
      <c r="A137" s="112" t="s">
        <v>156</v>
      </c>
      <c r="B137" s="120">
        <f t="shared" si="18"/>
        <v>0</v>
      </c>
      <c r="C137" s="256">
        <f t="shared" si="19"/>
        <v>0.25800000000000001</v>
      </c>
      <c r="D137" s="128">
        <f t="shared" si="20"/>
        <v>0</v>
      </c>
    </row>
    <row r="138" spans="1:4" ht="24" customHeight="1" x14ac:dyDescent="0.25">
      <c r="A138" s="114" t="s">
        <v>157</v>
      </c>
      <c r="B138" s="121">
        <f t="shared" si="18"/>
        <v>0</v>
      </c>
      <c r="C138" s="257">
        <f t="shared" si="19"/>
        <v>0.25800000000000001</v>
      </c>
      <c r="D138" s="129">
        <f t="shared" si="20"/>
        <v>0</v>
      </c>
    </row>
    <row r="139" spans="1:4" ht="24" customHeight="1" thickBot="1" x14ac:dyDescent="0.3">
      <c r="A139" s="111" t="s">
        <v>161</v>
      </c>
      <c r="B139" s="122">
        <f t="shared" si="18"/>
        <v>0</v>
      </c>
      <c r="C139" s="259">
        <f t="shared" si="19"/>
        <v>0.25800000000000001</v>
      </c>
      <c r="D139" s="131">
        <f t="shared" si="20"/>
        <v>0</v>
      </c>
    </row>
    <row r="140" spans="1:4" ht="24" customHeight="1" thickBot="1" x14ac:dyDescent="0.3"/>
    <row r="141" spans="1:4" ht="24" customHeight="1" thickBot="1" x14ac:dyDescent="0.3">
      <c r="A141" s="457" t="s">
        <v>34</v>
      </c>
      <c r="B141" s="458"/>
      <c r="C141" s="458"/>
      <c r="D141" s="459"/>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457" t="s">
        <v>21</v>
      </c>
      <c r="B150" s="458"/>
      <c r="C150" s="458"/>
      <c r="D150" s="459"/>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464" t="s">
        <v>36</v>
      </c>
      <c r="B159" s="465"/>
      <c r="C159" s="465"/>
      <c r="D159" s="465"/>
      <c r="E159" s="465"/>
      <c r="F159" s="465"/>
      <c r="G159" s="465"/>
      <c r="H159" s="465"/>
    </row>
    <row r="160" spans="1:8" ht="72.75" customHeight="1" x14ac:dyDescent="0.25">
      <c r="A160" s="460" t="s">
        <v>251</v>
      </c>
      <c r="B160" s="460"/>
      <c r="C160" s="460"/>
      <c r="D160" s="460"/>
      <c r="E160" s="460"/>
      <c r="F160" s="460"/>
      <c r="G160" s="460"/>
      <c r="H160" s="460"/>
    </row>
    <row r="162" spans="1:7" ht="24" customHeight="1" x14ac:dyDescent="0.25">
      <c r="A162" s="453" t="s">
        <v>37</v>
      </c>
      <c r="B162" s="453"/>
      <c r="C162" s="453"/>
      <c r="D162" s="453"/>
      <c r="E162" s="453"/>
      <c r="F162" s="453"/>
      <c r="G162" s="162"/>
    </row>
    <row r="163" spans="1:7" ht="36" customHeight="1" thickBot="1" x14ac:dyDescent="0.3"/>
    <row r="164" spans="1:7" ht="24" customHeight="1" thickBot="1" x14ac:dyDescent="0.3">
      <c r="A164" s="454" t="s">
        <v>42</v>
      </c>
      <c r="B164" s="455"/>
      <c r="C164" s="455"/>
      <c r="D164" s="455"/>
      <c r="E164" s="456"/>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454" t="s">
        <v>46</v>
      </c>
      <c r="B173" s="455"/>
      <c r="C173" s="455"/>
      <c r="D173" s="455"/>
      <c r="E173" s="456"/>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457" t="s">
        <v>48</v>
      </c>
      <c r="B182" s="458"/>
      <c r="C182" s="458"/>
      <c r="D182" s="459"/>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453" t="s">
        <v>49</v>
      </c>
      <c r="B191" s="453"/>
      <c r="C191" s="453"/>
      <c r="D191" s="453"/>
      <c r="E191" s="453"/>
      <c r="F191" s="453"/>
      <c r="G191" s="162"/>
    </row>
    <row r="192" spans="1:8" ht="31.5" customHeight="1" thickBot="1" x14ac:dyDescent="0.3"/>
    <row r="193" spans="1:4" ht="24" customHeight="1" thickBot="1" x14ac:dyDescent="0.3">
      <c r="A193" s="457" t="s">
        <v>49</v>
      </c>
      <c r="B193" s="458"/>
      <c r="C193" s="458"/>
      <c r="D193" s="459"/>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457" t="s">
        <v>51</v>
      </c>
      <c r="B202" s="458"/>
      <c r="C202" s="458"/>
      <c r="D202" s="459"/>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457" t="s">
        <v>52</v>
      </c>
      <c r="B211" s="458"/>
      <c r="C211" s="458"/>
      <c r="D211" s="459"/>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463" t="s">
        <v>265</v>
      </c>
      <c r="B220" s="463"/>
      <c r="C220" s="463"/>
      <c r="D220" s="463"/>
      <c r="E220" s="463"/>
      <c r="F220" s="463"/>
      <c r="G220" s="463"/>
      <c r="H220" s="463"/>
    </row>
    <row r="221" spans="1:8" ht="24" customHeight="1" thickBot="1" x14ac:dyDescent="0.3"/>
    <row r="222" spans="1:8" ht="24" customHeight="1" thickBot="1" x14ac:dyDescent="0.3">
      <c r="A222" s="457" t="s">
        <v>243</v>
      </c>
      <c r="B222" s="458"/>
      <c r="C222" s="458"/>
      <c r="D222" s="459"/>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463" t="s">
        <v>266</v>
      </c>
      <c r="B231" s="463"/>
      <c r="C231" s="463"/>
      <c r="D231" s="463"/>
      <c r="E231" s="463"/>
      <c r="F231" s="463"/>
      <c r="G231" s="463"/>
      <c r="H231" s="463"/>
    </row>
    <row r="232" spans="1:8" ht="24" customHeight="1" thickBot="1" x14ac:dyDescent="0.3"/>
    <row r="233" spans="1:8" ht="24" customHeight="1" thickBot="1" x14ac:dyDescent="0.3">
      <c r="A233" s="457" t="s">
        <v>244</v>
      </c>
      <c r="B233" s="458"/>
      <c r="C233" s="458"/>
      <c r="D233" s="459"/>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454" t="s">
        <v>36</v>
      </c>
      <c r="B242" s="455"/>
      <c r="C242" s="455"/>
      <c r="D242" s="455"/>
      <c r="E242" s="455"/>
      <c r="F242" s="456"/>
      <c r="G242" s="33"/>
    </row>
    <row r="243" spans="1:8" ht="24" customHeight="1" thickBot="1" x14ac:dyDescent="0.3">
      <c r="A243" s="23" t="s">
        <v>3</v>
      </c>
      <c r="B243" s="24" t="s">
        <v>53</v>
      </c>
      <c r="C243" s="24" t="s">
        <v>54</v>
      </c>
      <c r="D243" s="24" t="s">
        <v>245</v>
      </c>
      <c r="E243" s="24" t="s">
        <v>246</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461" t="s">
        <v>141</v>
      </c>
      <c r="B251" s="461"/>
      <c r="C251" s="461"/>
      <c r="D251" s="461"/>
      <c r="E251" s="461"/>
      <c r="F251" s="461"/>
      <c r="G251" s="461"/>
      <c r="H251" s="461"/>
    </row>
    <row r="252" spans="1:8" ht="24" customHeight="1" thickBot="1" x14ac:dyDescent="0.3"/>
    <row r="253" spans="1:8" ht="24" customHeight="1" thickBot="1" x14ac:dyDescent="0.3">
      <c r="A253" s="454" t="s">
        <v>141</v>
      </c>
      <c r="B253" s="455"/>
      <c r="C253" s="455"/>
      <c r="D253" s="455"/>
      <c r="E253" s="456"/>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461" t="s">
        <v>55</v>
      </c>
      <c r="B262" s="461"/>
      <c r="C262" s="461"/>
      <c r="D262" s="461"/>
      <c r="E262" s="461"/>
      <c r="F262" s="461"/>
      <c r="G262" s="461"/>
      <c r="H262" s="461"/>
    </row>
    <row r="263" spans="1:8" ht="53.25" customHeight="1" x14ac:dyDescent="0.25">
      <c r="A263" s="460" t="s">
        <v>258</v>
      </c>
      <c r="B263" s="460"/>
      <c r="C263" s="460"/>
      <c r="D263" s="460"/>
      <c r="E263" s="460"/>
      <c r="F263" s="460"/>
      <c r="G263" s="460"/>
      <c r="H263" s="460"/>
    </row>
    <row r="264" spans="1:8" ht="24" customHeight="1" thickBot="1" x14ac:dyDescent="0.3"/>
    <row r="265" spans="1:8" ht="16.5" thickBot="1" x14ac:dyDescent="0.3">
      <c r="A265" s="483" t="s">
        <v>56</v>
      </c>
      <c r="B265" s="484"/>
    </row>
    <row r="266" spans="1:8" ht="16.5" thickBot="1" x14ac:dyDescent="0.3">
      <c r="A266" s="262" t="s">
        <v>57</v>
      </c>
      <c r="B266" s="263"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62" t="s">
        <v>32</v>
      </c>
      <c r="B272" s="36">
        <f>SUM(B268:B271)</f>
        <v>0</v>
      </c>
      <c r="H272" s="162"/>
    </row>
    <row r="274" spans="1:8" ht="24" customHeight="1" x14ac:dyDescent="0.25">
      <c r="A274" s="464" t="s">
        <v>63</v>
      </c>
      <c r="B274" s="465"/>
      <c r="C274" s="465"/>
      <c r="D274" s="465"/>
      <c r="E274" s="465"/>
      <c r="F274" s="465"/>
      <c r="G274" s="465"/>
      <c r="H274" s="465"/>
    </row>
    <row r="275" spans="1:8" ht="106.5" customHeight="1" x14ac:dyDescent="0.25">
      <c r="A275" s="460" t="s">
        <v>267</v>
      </c>
      <c r="B275" s="460"/>
      <c r="C275" s="460"/>
      <c r="D275" s="460"/>
      <c r="E275" s="460"/>
      <c r="F275" s="460"/>
      <c r="G275" s="460"/>
      <c r="H275" s="460"/>
    </row>
    <row r="276" spans="1:8" ht="16.5" thickBot="1" x14ac:dyDescent="0.3"/>
    <row r="277" spans="1:8" ht="24" customHeight="1" thickBot="1" x14ac:dyDescent="0.3">
      <c r="A277" s="457" t="s">
        <v>64</v>
      </c>
      <c r="B277" s="458"/>
      <c r="C277" s="458"/>
      <c r="D277" s="459"/>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473" t="s">
        <v>68</v>
      </c>
      <c r="B286" s="474"/>
      <c r="C286" s="474"/>
      <c r="D286" s="475"/>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457" t="s">
        <v>70</v>
      </c>
      <c r="B295" s="458"/>
      <c r="C295" s="458"/>
      <c r="D295" s="459"/>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464" t="s">
        <v>71</v>
      </c>
      <c r="B304" s="465"/>
      <c r="C304" s="465"/>
      <c r="D304" s="465"/>
      <c r="E304" s="465"/>
      <c r="F304" s="465"/>
      <c r="G304" s="465"/>
      <c r="H304" s="465"/>
    </row>
    <row r="305" spans="1:8" ht="101.25" customHeight="1" x14ac:dyDescent="0.25">
      <c r="A305" s="460" t="s">
        <v>268</v>
      </c>
      <c r="B305" s="460"/>
      <c r="C305" s="460"/>
      <c r="D305" s="460"/>
      <c r="E305" s="460"/>
      <c r="F305" s="460"/>
      <c r="G305" s="460"/>
      <c r="H305" s="460"/>
    </row>
    <row r="306" spans="1:8" ht="16.5" thickBot="1" x14ac:dyDescent="0.3"/>
    <row r="307" spans="1:8" ht="24" customHeight="1" thickBot="1" x14ac:dyDescent="0.3">
      <c r="A307" s="457" t="s">
        <v>72</v>
      </c>
      <c r="B307" s="458"/>
      <c r="C307" s="458"/>
      <c r="D307" s="459"/>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473" t="s">
        <v>73</v>
      </c>
      <c r="B316" s="474"/>
      <c r="C316" s="474"/>
      <c r="D316" s="475"/>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457" t="s">
        <v>82</v>
      </c>
      <c r="B325" s="458"/>
      <c r="C325" s="458"/>
      <c r="D325" s="459"/>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464" t="s">
        <v>74</v>
      </c>
      <c r="B334" s="465"/>
      <c r="C334" s="465"/>
      <c r="D334" s="465"/>
      <c r="E334" s="465"/>
      <c r="F334" s="465"/>
      <c r="G334" s="465"/>
      <c r="H334" s="465"/>
    </row>
    <row r="335" spans="1:8" ht="75" customHeight="1" x14ac:dyDescent="0.25">
      <c r="A335" s="482" t="s">
        <v>269</v>
      </c>
      <c r="B335" s="482"/>
      <c r="C335" s="482"/>
      <c r="D335" s="482"/>
      <c r="E335" s="482"/>
      <c r="F335" s="482"/>
      <c r="G335" s="482"/>
      <c r="H335" s="482"/>
    </row>
    <row r="336" spans="1:8" ht="20.25" customHeight="1" thickBot="1" x14ac:dyDescent="0.3"/>
    <row r="337" spans="1:5" ht="24" customHeight="1" thickBot="1" x14ac:dyDescent="0.3">
      <c r="A337" s="454" t="s">
        <v>77</v>
      </c>
      <c r="B337" s="455"/>
      <c r="C337" s="455"/>
      <c r="D337" s="455"/>
      <c r="E337" s="456"/>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457" t="s">
        <v>78</v>
      </c>
      <c r="B346" s="458"/>
      <c r="C346" s="458"/>
      <c r="D346" s="459"/>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461" t="s">
        <v>55</v>
      </c>
      <c r="B355" s="461"/>
      <c r="C355" s="461"/>
      <c r="D355" s="461"/>
      <c r="E355" s="461"/>
      <c r="F355" s="461"/>
      <c r="G355" s="461"/>
      <c r="H355" s="461"/>
    </row>
    <row r="356" spans="1:8" ht="24" customHeight="1" thickBot="1" x14ac:dyDescent="0.3"/>
    <row r="357" spans="1:8" ht="24" customHeight="1" thickBot="1" x14ac:dyDescent="0.3">
      <c r="A357" s="454" t="s">
        <v>55</v>
      </c>
      <c r="B357" s="455"/>
      <c r="C357" s="455"/>
      <c r="D357" s="455"/>
      <c r="E357" s="456"/>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461" t="s">
        <v>83</v>
      </c>
      <c r="B366" s="461"/>
      <c r="C366" s="461"/>
      <c r="D366" s="461"/>
      <c r="E366" s="461"/>
      <c r="F366" s="461"/>
      <c r="G366" s="461"/>
      <c r="H366" s="461"/>
    </row>
    <row r="367" spans="1:8" ht="144" customHeight="1" x14ac:dyDescent="0.25">
      <c r="A367" s="460" t="s">
        <v>252</v>
      </c>
      <c r="B367" s="460"/>
      <c r="C367" s="460"/>
      <c r="D367" s="460"/>
      <c r="E367" s="460"/>
      <c r="F367" s="460"/>
      <c r="G367" s="460"/>
      <c r="H367" s="460"/>
    </row>
    <row r="368" spans="1:8" ht="24" customHeight="1" thickBot="1" x14ac:dyDescent="0.3"/>
    <row r="369" spans="1:7" ht="24" customHeight="1" thickBot="1" x14ac:dyDescent="0.3">
      <c r="A369" s="473" t="s">
        <v>165</v>
      </c>
      <c r="B369" s="474"/>
      <c r="C369" s="474"/>
      <c r="D369" s="474"/>
      <c r="E369" s="474"/>
      <c r="F369" s="474"/>
      <c r="G369" s="475"/>
    </row>
    <row r="370" spans="1:7" ht="16.5" thickBot="1" x14ac:dyDescent="0.3">
      <c r="A370" s="473" t="s">
        <v>87</v>
      </c>
      <c r="B370" s="474"/>
      <c r="C370" s="474"/>
      <c r="D370" s="474"/>
      <c r="E370" s="474"/>
      <c r="F370" s="474"/>
      <c r="G370" s="475"/>
    </row>
    <row r="371" spans="1:7" ht="24" customHeight="1" thickBot="1" x14ac:dyDescent="0.3">
      <c r="A371" s="480" t="s">
        <v>3</v>
      </c>
      <c r="B371" s="480" t="s">
        <v>88</v>
      </c>
      <c r="C371" s="480" t="s">
        <v>89</v>
      </c>
      <c r="D371" s="164" t="s">
        <v>90</v>
      </c>
      <c r="E371" s="165"/>
      <c r="F371" s="164" t="s">
        <v>91</v>
      </c>
      <c r="G371" s="165"/>
    </row>
    <row r="372" spans="1:7" ht="31.5" customHeight="1" thickBot="1" x14ac:dyDescent="0.3">
      <c r="A372" s="481"/>
      <c r="B372" s="481"/>
      <c r="C372" s="481"/>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466" t="s">
        <v>110</v>
      </c>
      <c r="B386" s="476"/>
      <c r="C386" s="476"/>
      <c r="D386" s="477"/>
    </row>
    <row r="387" spans="1:4" ht="24" customHeight="1" thickBot="1" x14ac:dyDescent="0.3">
      <c r="A387" s="478" t="s">
        <v>105</v>
      </c>
      <c r="B387" s="466" t="s">
        <v>151</v>
      </c>
      <c r="C387" s="476"/>
      <c r="D387" s="477"/>
    </row>
    <row r="388" spans="1:4" ht="26.25" customHeight="1" thickBot="1" x14ac:dyDescent="0.3">
      <c r="A388" s="479"/>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464" t="s">
        <v>114</v>
      </c>
      <c r="B403" s="465"/>
      <c r="C403" s="465"/>
      <c r="D403" s="465"/>
      <c r="E403" s="465"/>
      <c r="F403" s="465"/>
      <c r="G403" s="465"/>
      <c r="H403" s="465"/>
    </row>
    <row r="404" spans="1:8" ht="78" customHeight="1" x14ac:dyDescent="0.25">
      <c r="A404" s="460" t="s">
        <v>270</v>
      </c>
      <c r="B404" s="460"/>
      <c r="C404" s="460"/>
      <c r="D404" s="460"/>
      <c r="E404" s="460"/>
      <c r="F404" s="460"/>
      <c r="G404" s="460"/>
      <c r="H404" s="460"/>
    </row>
    <row r="405" spans="1:8" ht="24" customHeight="1" thickBot="1" x14ac:dyDescent="0.3"/>
    <row r="406" spans="1:8" ht="24" customHeight="1" thickBot="1" x14ac:dyDescent="0.3">
      <c r="A406" s="457" t="s">
        <v>86</v>
      </c>
      <c r="B406" s="458"/>
      <c r="C406" s="458"/>
      <c r="D406" s="459"/>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473" t="s">
        <v>114</v>
      </c>
      <c r="B415" s="474"/>
      <c r="C415" s="474"/>
      <c r="D415" s="474"/>
      <c r="E415" s="475"/>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464" t="s">
        <v>115</v>
      </c>
      <c r="B424" s="465"/>
      <c r="C424" s="465"/>
      <c r="D424" s="465"/>
      <c r="E424" s="465"/>
      <c r="F424" s="465"/>
      <c r="G424" s="465"/>
      <c r="H424" s="465"/>
    </row>
    <row r="425" spans="1:8" ht="119.25" customHeight="1" x14ac:dyDescent="0.25">
      <c r="A425" s="460" t="s">
        <v>259</v>
      </c>
      <c r="B425" s="460"/>
      <c r="C425" s="460"/>
      <c r="D425" s="460"/>
      <c r="E425" s="460"/>
      <c r="F425" s="460"/>
      <c r="G425" s="460"/>
      <c r="H425" s="460"/>
    </row>
    <row r="426" spans="1:8" ht="22.5" customHeight="1" thickBot="1" x14ac:dyDescent="0.3"/>
    <row r="427" spans="1:8" ht="22.5" customHeight="1" thickBot="1" x14ac:dyDescent="0.3">
      <c r="A427" s="457" t="s">
        <v>117</v>
      </c>
      <c r="B427" s="458"/>
      <c r="C427" s="458"/>
      <c r="D427" s="459"/>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467" t="s">
        <v>115</v>
      </c>
      <c r="B433" s="468"/>
      <c r="C433" s="468"/>
      <c r="D433" s="469"/>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461" t="s">
        <v>83</v>
      </c>
      <c r="B439" s="461"/>
      <c r="C439" s="461"/>
      <c r="D439" s="461"/>
      <c r="E439" s="461"/>
      <c r="F439" s="461"/>
      <c r="G439" s="461"/>
      <c r="H439" s="461"/>
    </row>
    <row r="440" spans="1:8" ht="24" customHeight="1" thickBot="1" x14ac:dyDescent="0.3"/>
    <row r="441" spans="1:8" ht="24" customHeight="1" thickBot="1" x14ac:dyDescent="0.3">
      <c r="A441" s="457" t="s">
        <v>83</v>
      </c>
      <c r="B441" s="458"/>
      <c r="C441" s="458"/>
      <c r="D441" s="459"/>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461" t="s">
        <v>122</v>
      </c>
      <c r="B450" s="461"/>
      <c r="C450" s="461"/>
      <c r="D450" s="461"/>
      <c r="E450" s="461"/>
      <c r="F450" s="461"/>
      <c r="G450" s="461"/>
      <c r="H450" s="461"/>
    </row>
    <row r="451" spans="1:8" ht="24" customHeight="1" thickBot="1" x14ac:dyDescent="0.3">
      <c r="A451" s="166"/>
      <c r="B451" s="166"/>
      <c r="C451" s="166"/>
      <c r="E451" s="166"/>
    </row>
    <row r="452" spans="1:8" ht="24" customHeight="1" thickBot="1" x14ac:dyDescent="0.3">
      <c r="A452" s="489" t="s">
        <v>172</v>
      </c>
      <c r="B452" s="490"/>
      <c r="C452" s="490"/>
      <c r="D452" s="491"/>
      <c r="E452" s="182"/>
    </row>
    <row r="453" spans="1:8" ht="24" customHeight="1" thickBot="1" x14ac:dyDescent="0.3">
      <c r="A453" s="183" t="s">
        <v>173</v>
      </c>
      <c r="B453" s="184" t="s">
        <v>174</v>
      </c>
      <c r="C453" s="184" t="s">
        <v>175</v>
      </c>
      <c r="D453" s="267"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260</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489" t="s">
        <v>179</v>
      </c>
      <c r="B463" s="490"/>
      <c r="C463" s="491"/>
      <c r="D463" s="197"/>
    </row>
    <row r="464" spans="1:8" ht="24" customHeight="1" thickBot="1" x14ac:dyDescent="0.3">
      <c r="A464" s="198"/>
      <c r="B464" s="199"/>
      <c r="C464" s="199"/>
      <c r="D464" s="199"/>
      <c r="E464" s="200"/>
    </row>
    <row r="465" spans="1:11" ht="24" customHeight="1" thickBot="1" x14ac:dyDescent="0.3">
      <c r="A465" s="489" t="s">
        <v>180</v>
      </c>
      <c r="B465" s="490"/>
      <c r="C465" s="491"/>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492" t="s">
        <v>253</v>
      </c>
      <c r="B474" s="493"/>
      <c r="C474" s="493"/>
      <c r="D474" s="493"/>
      <c r="E474" s="493"/>
      <c r="F474" s="494"/>
    </row>
    <row r="475" spans="1:11" ht="41.25" customHeight="1" thickBot="1" x14ac:dyDescent="0.3">
      <c r="A475" s="269" t="s">
        <v>182</v>
      </c>
      <c r="B475" s="270" t="s">
        <v>183</v>
      </c>
      <c r="C475" s="271" t="s">
        <v>174</v>
      </c>
      <c r="D475" s="271" t="s">
        <v>254</v>
      </c>
      <c r="E475" s="271" t="s">
        <v>184</v>
      </c>
      <c r="F475" s="266" t="s">
        <v>185</v>
      </c>
    </row>
    <row r="476" spans="1:11" ht="24" customHeight="1" x14ac:dyDescent="0.25">
      <c r="A476" s="214"/>
      <c r="B476" s="251"/>
      <c r="C476" s="215"/>
      <c r="D476" s="216"/>
      <c r="E476" s="217"/>
      <c r="F476" s="218"/>
    </row>
    <row r="477" spans="1:11" ht="24" customHeight="1" x14ac:dyDescent="0.25">
      <c r="A477" s="219"/>
      <c r="B477" s="252"/>
      <c r="C477" s="220"/>
      <c r="D477" s="221"/>
      <c r="E477" s="222"/>
      <c r="F477" s="223"/>
    </row>
    <row r="478" spans="1:11" ht="24" customHeight="1" x14ac:dyDescent="0.25">
      <c r="A478" s="219"/>
      <c r="B478" s="252"/>
      <c r="C478" s="220"/>
      <c r="D478" s="221"/>
      <c r="E478" s="222"/>
      <c r="F478" s="268"/>
      <c r="G478" s="265"/>
      <c r="H478" s="265"/>
      <c r="I478" s="265"/>
      <c r="J478" s="265"/>
      <c r="K478" s="265"/>
    </row>
    <row r="479" spans="1:11" ht="24" customHeight="1" x14ac:dyDescent="0.25">
      <c r="A479" s="219"/>
      <c r="B479" s="252"/>
      <c r="C479" s="220"/>
      <c r="D479" s="221"/>
      <c r="E479" s="222"/>
      <c r="F479" s="223"/>
    </row>
    <row r="480" spans="1:11" ht="24" customHeight="1" x14ac:dyDescent="0.25">
      <c r="A480" s="219"/>
      <c r="B480" s="252"/>
      <c r="C480" s="220"/>
      <c r="D480" s="221"/>
      <c r="E480" s="222"/>
      <c r="F480" s="223"/>
    </row>
    <row r="481" spans="1:6" ht="24" customHeight="1" x14ac:dyDescent="0.25">
      <c r="A481" s="219"/>
      <c r="B481" s="252"/>
      <c r="C481" s="220"/>
      <c r="D481" s="221"/>
      <c r="E481" s="222"/>
      <c r="F481" s="223"/>
    </row>
    <row r="482" spans="1:6" ht="24" customHeight="1" x14ac:dyDescent="0.25">
      <c r="A482" s="219"/>
      <c r="B482" s="252"/>
      <c r="C482" s="220"/>
      <c r="D482" s="221"/>
      <c r="E482" s="222"/>
      <c r="F482" s="223"/>
    </row>
    <row r="483" spans="1:6" ht="24" customHeight="1" x14ac:dyDescent="0.25">
      <c r="A483" s="219"/>
      <c r="B483" s="252"/>
      <c r="C483" s="220"/>
      <c r="D483" s="221"/>
      <c r="E483" s="222"/>
      <c r="F483" s="223"/>
    </row>
    <row r="484" spans="1:6" ht="24" customHeight="1" x14ac:dyDescent="0.25">
      <c r="A484" s="219"/>
      <c r="B484" s="252"/>
      <c r="C484" s="220"/>
      <c r="D484" s="221"/>
      <c r="E484" s="222"/>
      <c r="F484" s="223"/>
    </row>
    <row r="485" spans="1:6" ht="24" customHeight="1" x14ac:dyDescent="0.25">
      <c r="A485" s="219"/>
      <c r="B485" s="252"/>
      <c r="C485" s="220"/>
      <c r="D485" s="221"/>
      <c r="E485" s="222"/>
      <c r="F485" s="223"/>
    </row>
    <row r="486" spans="1:6" ht="24" customHeight="1" x14ac:dyDescent="0.25">
      <c r="A486" s="224"/>
      <c r="B486" s="252"/>
      <c r="C486" s="31"/>
      <c r="D486" s="225"/>
      <c r="E486" s="222"/>
      <c r="F486" s="223"/>
    </row>
    <row r="487" spans="1:6" ht="24" customHeight="1" x14ac:dyDescent="0.25">
      <c r="A487" s="219"/>
      <c r="B487" s="252"/>
      <c r="C487" s="220"/>
      <c r="D487" s="221"/>
      <c r="E487" s="222"/>
      <c r="F487" s="223"/>
    </row>
    <row r="488" spans="1:6" ht="24" customHeight="1" x14ac:dyDescent="0.25">
      <c r="A488" s="219"/>
      <c r="B488" s="252"/>
      <c r="C488" s="220"/>
      <c r="D488" s="221"/>
      <c r="E488" s="222"/>
      <c r="F488" s="223"/>
    </row>
    <row r="489" spans="1:6" ht="24" customHeight="1" thickBot="1" x14ac:dyDescent="0.3">
      <c r="A489" s="226"/>
      <c r="B489" s="253"/>
      <c r="C489" s="227"/>
      <c r="D489" s="228"/>
      <c r="E489" s="229"/>
      <c r="F489" s="230"/>
    </row>
    <row r="490" spans="1:6" ht="24" customHeight="1" thickBot="1" x14ac:dyDescent="0.3">
      <c r="A490" s="495" t="s">
        <v>186</v>
      </c>
      <c r="B490" s="496"/>
      <c r="C490" s="496"/>
      <c r="D490" s="497"/>
      <c r="E490" s="231"/>
      <c r="F490" s="232"/>
    </row>
    <row r="491" spans="1:6" ht="24" customHeight="1" thickBot="1" x14ac:dyDescent="0.3">
      <c r="A491" s="198"/>
      <c r="B491" s="199"/>
      <c r="C491" s="199"/>
      <c r="D491" s="199"/>
      <c r="E491" s="198"/>
    </row>
    <row r="492" spans="1:6" ht="24" customHeight="1" thickBot="1" x14ac:dyDescent="0.3">
      <c r="A492" s="498" t="s">
        <v>187</v>
      </c>
      <c r="B492" s="499"/>
      <c r="C492" s="499"/>
      <c r="D492" s="500"/>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470" t="s">
        <v>122</v>
      </c>
      <c r="B501" s="471"/>
      <c r="C501" s="471"/>
      <c r="D501" s="472"/>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461" t="s">
        <v>123</v>
      </c>
      <c r="B510" s="461"/>
      <c r="C510" s="461"/>
      <c r="D510" s="461"/>
      <c r="E510" s="461"/>
      <c r="F510" s="461"/>
      <c r="G510" s="461"/>
      <c r="H510" s="461"/>
    </row>
    <row r="511" spans="1:8" ht="24" customHeight="1" thickBot="1" x14ac:dyDescent="0.3">
      <c r="A511" s="486"/>
      <c r="B511" s="486"/>
      <c r="C511" s="486"/>
      <c r="D511" s="486"/>
      <c r="E511" s="486"/>
      <c r="F511" s="486"/>
    </row>
    <row r="512" spans="1:8" ht="49.5" customHeight="1" x14ac:dyDescent="0.25">
      <c r="A512" s="487" t="s">
        <v>166</v>
      </c>
      <c r="B512" s="488"/>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457" t="s">
        <v>123</v>
      </c>
      <c r="B517" s="458"/>
      <c r="C517" s="458"/>
      <c r="D517" s="459"/>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461" t="s">
        <v>152</v>
      </c>
      <c r="B526" s="461"/>
      <c r="C526" s="461"/>
      <c r="D526" s="461"/>
      <c r="E526" s="461"/>
      <c r="F526" s="461"/>
      <c r="G526" s="461"/>
      <c r="H526" s="461"/>
    </row>
    <row r="527" spans="1:8" ht="51" customHeight="1" x14ac:dyDescent="0.25">
      <c r="A527" s="460" t="s">
        <v>255</v>
      </c>
      <c r="B527" s="460"/>
      <c r="C527" s="460"/>
      <c r="D527" s="460"/>
      <c r="E527" s="460"/>
      <c r="F527" s="460"/>
    </row>
    <row r="528" spans="1:8" ht="24" customHeight="1" thickBot="1" x14ac:dyDescent="0.3"/>
    <row r="529" spans="1:8" ht="24" customHeight="1" thickBot="1" x14ac:dyDescent="0.3">
      <c r="A529" s="454" t="s">
        <v>125</v>
      </c>
      <c r="B529" s="455"/>
      <c r="C529" s="455"/>
      <c r="D529" s="456"/>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461" t="s">
        <v>170</v>
      </c>
      <c r="B535" s="461"/>
      <c r="C535" s="461"/>
      <c r="D535" s="461"/>
      <c r="E535" s="461"/>
      <c r="F535" s="461"/>
      <c r="G535" s="461"/>
      <c r="H535" s="461"/>
    </row>
    <row r="536" spans="1:8" ht="24" customHeight="1" thickBot="1" x14ac:dyDescent="0.3"/>
    <row r="537" spans="1:8" ht="24" customHeight="1" thickBot="1" x14ac:dyDescent="0.3">
      <c r="A537" s="467" t="s">
        <v>171</v>
      </c>
      <c r="B537" s="468"/>
      <c r="C537" s="468"/>
      <c r="D537" s="469"/>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5"/>
  <sheetViews>
    <sheetView tabSelected="1" zoomScale="50" zoomScaleNormal="50" workbookViewId="0">
      <selection activeCell="A2" sqref="A2"/>
    </sheetView>
  </sheetViews>
  <sheetFormatPr defaultRowHeight="15" x14ac:dyDescent="0.25"/>
  <cols>
    <col min="1" max="1" width="157.140625" customWidth="1"/>
  </cols>
  <sheetData>
    <row r="2" spans="1:1" ht="35.25" x14ac:dyDescent="0.5">
      <c r="A2" s="449" t="s">
        <v>562</v>
      </c>
    </row>
    <row r="4" spans="1:1" ht="33.75" x14ac:dyDescent="0.5">
      <c r="A4" s="450" t="s">
        <v>560</v>
      </c>
    </row>
    <row r="5" spans="1:1" ht="33.75" x14ac:dyDescent="0.5">
      <c r="A5" s="448" t="s">
        <v>563</v>
      </c>
    </row>
    <row r="6" spans="1:1" ht="33.75" x14ac:dyDescent="0.5">
      <c r="A6" s="448" t="s">
        <v>564</v>
      </c>
    </row>
    <row r="7" spans="1:1" ht="33.75" x14ac:dyDescent="0.5">
      <c r="A7" s="448" t="s">
        <v>565</v>
      </c>
    </row>
    <row r="8" spans="1:1" ht="33.75" x14ac:dyDescent="0.5">
      <c r="A8" s="448" t="s">
        <v>566</v>
      </c>
    </row>
    <row r="9" spans="1:1" ht="33.75" x14ac:dyDescent="0.5">
      <c r="A9" s="448" t="s">
        <v>567</v>
      </c>
    </row>
    <row r="10" spans="1:1" ht="33.75" x14ac:dyDescent="0.5">
      <c r="A10" s="448" t="s">
        <v>568</v>
      </c>
    </row>
    <row r="11" spans="1:1" ht="33.75" x14ac:dyDescent="0.5">
      <c r="A11" s="448"/>
    </row>
    <row r="12" spans="1:1" ht="33.75" x14ac:dyDescent="0.5">
      <c r="A12" s="450" t="s">
        <v>561</v>
      </c>
    </row>
    <row r="13" spans="1:1" ht="33.75" x14ac:dyDescent="0.5">
      <c r="A13" s="448" t="s">
        <v>569</v>
      </c>
    </row>
    <row r="14" spans="1:1" ht="33.75" x14ac:dyDescent="0.5">
      <c r="A14" s="448" t="s">
        <v>570</v>
      </c>
    </row>
    <row r="15" spans="1:1" ht="33.75" x14ac:dyDescent="0.5">
      <c r="A15" s="448" t="s">
        <v>571</v>
      </c>
    </row>
    <row r="16" spans="1:1" ht="33.75" x14ac:dyDescent="0.5">
      <c r="A16" s="448"/>
    </row>
    <row r="17" spans="1:1" ht="33.75" x14ac:dyDescent="0.5">
      <c r="A17" s="450" t="s">
        <v>572</v>
      </c>
    </row>
    <row r="18" spans="1:1" ht="33.75" x14ac:dyDescent="0.5">
      <c r="A18" s="448" t="s">
        <v>573</v>
      </c>
    </row>
    <row r="19" spans="1:1" ht="33.75" x14ac:dyDescent="0.5">
      <c r="A19" s="448" t="s">
        <v>574</v>
      </c>
    </row>
    <row r="20" spans="1:1" ht="33.75" x14ac:dyDescent="0.5">
      <c r="A20" s="448" t="s">
        <v>575</v>
      </c>
    </row>
    <row r="21" spans="1:1" ht="33.75" x14ac:dyDescent="0.5">
      <c r="A21" s="448" t="s">
        <v>576</v>
      </c>
    </row>
    <row r="24" spans="1:1" ht="46.5" x14ac:dyDescent="0.7">
      <c r="A24" s="451" t="s">
        <v>577</v>
      </c>
    </row>
    <row r="25" spans="1:1" ht="46.5" x14ac:dyDescent="0.7">
      <c r="A25" s="452" t="s">
        <v>578</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showGridLines="0" zoomScale="80" zoomScaleNormal="80" workbookViewId="0">
      <selection sqref="A1:D1"/>
    </sheetView>
  </sheetViews>
  <sheetFormatPr defaultColWidth="9.140625" defaultRowHeight="15" x14ac:dyDescent="0.25"/>
  <cols>
    <col min="1" max="1" width="10.28515625" style="279" customWidth="1"/>
    <col min="2" max="2" width="66.42578125" style="279" customWidth="1"/>
    <col min="3" max="3" width="21.5703125" style="279" customWidth="1"/>
    <col min="4" max="4" width="33.5703125" style="279" customWidth="1"/>
    <col min="5" max="5" width="14" style="279" customWidth="1"/>
    <col min="6" max="6" width="17.7109375" style="279" customWidth="1"/>
    <col min="7" max="7" width="15.140625" style="279" customWidth="1"/>
    <col min="8" max="16384" width="9.140625" style="279"/>
  </cols>
  <sheetData>
    <row r="1" spans="1:4" x14ac:dyDescent="0.25">
      <c r="A1" s="561" t="s">
        <v>240</v>
      </c>
      <c r="B1" s="561"/>
      <c r="C1" s="561"/>
      <c r="D1" s="561"/>
    </row>
    <row r="2" spans="1:4" x14ac:dyDescent="0.25">
      <c r="A2" s="561" t="s">
        <v>242</v>
      </c>
      <c r="B2" s="561"/>
      <c r="C2" s="561"/>
      <c r="D2" s="561"/>
    </row>
    <row r="3" spans="1:4" x14ac:dyDescent="0.25">
      <c r="A3" s="523" t="s">
        <v>256</v>
      </c>
      <c r="B3" s="523"/>
      <c r="C3" s="523"/>
      <c r="D3" s="523"/>
    </row>
    <row r="4" spans="1:4" x14ac:dyDescent="0.25">
      <c r="A4" s="280"/>
      <c r="B4" s="280"/>
      <c r="C4" s="280"/>
      <c r="D4" s="280"/>
    </row>
    <row r="5" spans="1:4" x14ac:dyDescent="0.25">
      <c r="A5" s="280"/>
      <c r="B5" s="295" t="s">
        <v>271</v>
      </c>
      <c r="C5" s="280"/>
      <c r="D5" s="280"/>
    </row>
    <row r="6" spans="1:4" x14ac:dyDescent="0.25">
      <c r="A6" s="280"/>
      <c r="B6" s="295" t="s">
        <v>272</v>
      </c>
      <c r="C6" s="280"/>
      <c r="D6" s="280"/>
    </row>
    <row r="7" spans="1:4" x14ac:dyDescent="0.25">
      <c r="A7" s="280"/>
      <c r="B7" s="296"/>
      <c r="C7" s="280"/>
      <c r="D7" s="280"/>
    </row>
    <row r="8" spans="1:4" x14ac:dyDescent="0.25">
      <c r="A8" s="280"/>
      <c r="B8" s="297" t="s">
        <v>273</v>
      </c>
      <c r="C8" s="280"/>
      <c r="D8" s="280"/>
    </row>
    <row r="9" spans="1:4" x14ac:dyDescent="0.25">
      <c r="A9" s="280"/>
      <c r="B9" s="297" t="s">
        <v>274</v>
      </c>
      <c r="C9" s="280"/>
      <c r="D9" s="280"/>
    </row>
    <row r="10" spans="1:4" x14ac:dyDescent="0.25">
      <c r="B10" s="297" t="s">
        <v>324</v>
      </c>
    </row>
    <row r="11" spans="1:4" x14ac:dyDescent="0.25">
      <c r="B11" s="272"/>
    </row>
    <row r="12" spans="1:4" x14ac:dyDescent="0.25">
      <c r="B12" s="272"/>
    </row>
    <row r="13" spans="1:4" x14ac:dyDescent="0.25">
      <c r="A13" s="565" t="s">
        <v>275</v>
      </c>
      <c r="B13" s="565"/>
      <c r="C13" s="565"/>
      <c r="D13" s="298"/>
    </row>
    <row r="14" spans="1:4" ht="15.75" thickBot="1" x14ac:dyDescent="0.3">
      <c r="B14" s="273"/>
    </row>
    <row r="15" spans="1:4" ht="15.75" thickBot="1" x14ac:dyDescent="0.3">
      <c r="A15" s="299" t="s">
        <v>194</v>
      </c>
      <c r="B15" s="274" t="s">
        <v>276</v>
      </c>
      <c r="C15" s="281"/>
    </row>
    <row r="16" spans="1:4" ht="15.75" thickBot="1" x14ac:dyDescent="0.3">
      <c r="A16" s="299" t="s">
        <v>195</v>
      </c>
      <c r="B16" s="274" t="s">
        <v>277</v>
      </c>
      <c r="C16" s="303"/>
    </row>
    <row r="17" spans="1:8" ht="84" customHeight="1" thickBot="1" x14ac:dyDescent="0.3">
      <c r="A17" s="299" t="s">
        <v>196</v>
      </c>
      <c r="B17" s="275" t="s">
        <v>278</v>
      </c>
      <c r="C17" s="276"/>
    </row>
    <row r="18" spans="1:8" ht="15.75" thickBot="1" x14ac:dyDescent="0.3">
      <c r="A18" s="299" t="s">
        <v>197</v>
      </c>
      <c r="B18" s="274" t="s">
        <v>279</v>
      </c>
      <c r="C18" s="277"/>
    </row>
    <row r="19" spans="1:8" x14ac:dyDescent="0.25">
      <c r="A19" s="278"/>
      <c r="B19" s="272"/>
    </row>
    <row r="20" spans="1:8" x14ac:dyDescent="0.25">
      <c r="A20" s="278"/>
      <c r="B20" s="272"/>
    </row>
    <row r="21" spans="1:8" x14ac:dyDescent="0.25">
      <c r="A21" s="564" t="s">
        <v>280</v>
      </c>
      <c r="B21" s="564"/>
      <c r="C21" s="564"/>
      <c r="D21" s="564"/>
    </row>
    <row r="22" spans="1:8" s="301" customFormat="1" ht="15.75" thickBot="1" x14ac:dyDescent="0.3">
      <c r="A22" s="300"/>
      <c r="B22" s="273"/>
    </row>
    <row r="23" spans="1:8" ht="93.75" customHeight="1" thickBot="1" x14ac:dyDescent="0.3">
      <c r="A23" s="563" t="s">
        <v>316</v>
      </c>
      <c r="B23" s="563"/>
      <c r="C23" s="304" t="s">
        <v>281</v>
      </c>
      <c r="D23" s="305" t="s">
        <v>282</v>
      </c>
    </row>
    <row r="24" spans="1:8" s="301" customFormat="1" ht="11.25" customHeight="1" thickBot="1" x14ac:dyDescent="0.3">
      <c r="A24" s="306"/>
      <c r="B24" s="306"/>
      <c r="C24" s="307"/>
      <c r="D24" s="308"/>
    </row>
    <row r="25" spans="1:8" ht="15.75" thickBot="1" x14ac:dyDescent="0.3">
      <c r="A25" s="527" t="s">
        <v>325</v>
      </c>
      <c r="B25" s="527"/>
      <c r="C25" s="527"/>
      <c r="D25" s="527"/>
    </row>
    <row r="26" spans="1:8" ht="15.75" thickBot="1" x14ac:dyDescent="0.3">
      <c r="A26" s="525" t="s">
        <v>317</v>
      </c>
      <c r="B26" s="525"/>
      <c r="C26" s="309" t="s">
        <v>283</v>
      </c>
      <c r="D26" s="379"/>
      <c r="E26" s="334" t="s">
        <v>291</v>
      </c>
      <c r="F26" s="335"/>
      <c r="G26" s="335"/>
      <c r="H26" s="336"/>
    </row>
    <row r="27" spans="1:8" ht="15.75" thickBot="1" x14ac:dyDescent="0.3">
      <c r="A27" s="525" t="s">
        <v>318</v>
      </c>
      <c r="B27" s="525"/>
      <c r="C27" s="309" t="s">
        <v>283</v>
      </c>
      <c r="D27" s="379"/>
      <c r="E27" s="334" t="s">
        <v>291</v>
      </c>
      <c r="F27" s="335"/>
      <c r="G27" s="335"/>
      <c r="H27" s="336"/>
    </row>
    <row r="28" spans="1:8" ht="15.75" thickBot="1" x14ac:dyDescent="0.3">
      <c r="A28" s="525" t="s">
        <v>319</v>
      </c>
      <c r="B28" s="525"/>
      <c r="C28" s="309" t="s">
        <v>283</v>
      </c>
      <c r="D28" s="379"/>
      <c r="E28" s="334" t="s">
        <v>284</v>
      </c>
      <c r="F28" s="335"/>
      <c r="G28" s="335"/>
      <c r="H28" s="336"/>
    </row>
    <row r="29" spans="1:8" ht="15.75" thickBot="1" x14ac:dyDescent="0.3">
      <c r="A29" s="525" t="s">
        <v>320</v>
      </c>
      <c r="B29" s="525"/>
      <c r="C29" s="309" t="s">
        <v>283</v>
      </c>
      <c r="D29" s="379"/>
      <c r="E29" s="334" t="s">
        <v>292</v>
      </c>
      <c r="F29" s="335"/>
      <c r="G29" s="335"/>
      <c r="H29" s="336"/>
    </row>
    <row r="30" spans="1:8" ht="15.75" thickBot="1" x14ac:dyDescent="0.3">
      <c r="A30" s="525" t="s">
        <v>321</v>
      </c>
      <c r="B30" s="525"/>
      <c r="C30" s="309" t="s">
        <v>283</v>
      </c>
      <c r="D30" s="379"/>
      <c r="E30" s="334" t="s">
        <v>293</v>
      </c>
      <c r="F30" s="335"/>
      <c r="G30" s="335"/>
      <c r="H30" s="336"/>
    </row>
    <row r="31" spans="1:8" ht="15.75" thickBot="1" x14ac:dyDescent="0.3">
      <c r="A31" s="525" t="s">
        <v>322</v>
      </c>
      <c r="B31" s="525"/>
      <c r="C31" s="309" t="s">
        <v>283</v>
      </c>
      <c r="D31" s="379"/>
      <c r="E31" s="334" t="s">
        <v>294</v>
      </c>
      <c r="F31" s="335"/>
      <c r="G31" s="335"/>
      <c r="H31" s="336"/>
    </row>
    <row r="32" spans="1:8" ht="15.75" thickBot="1" x14ac:dyDescent="0.3">
      <c r="A32" s="525" t="s">
        <v>323</v>
      </c>
      <c r="B32" s="525"/>
      <c r="C32" s="309" t="s">
        <v>283</v>
      </c>
      <c r="D32" s="379"/>
      <c r="E32" s="334" t="s">
        <v>285</v>
      </c>
      <c r="F32" s="335"/>
      <c r="G32" s="335"/>
      <c r="H32" s="336"/>
    </row>
    <row r="33" spans="1:8" ht="15.75" thickBot="1" x14ac:dyDescent="0.3">
      <c r="A33" s="526" t="s">
        <v>286</v>
      </c>
      <c r="B33" s="526"/>
      <c r="C33" s="526"/>
      <c r="D33" s="380">
        <f>SUM(D26:D32)</f>
        <v>0</v>
      </c>
    </row>
    <row r="34" spans="1:8" s="301" customFormat="1" ht="15.75" thickBot="1" x14ac:dyDescent="0.3">
      <c r="A34" s="273"/>
      <c r="B34" s="273"/>
      <c r="C34" s="273"/>
      <c r="D34" s="310"/>
    </row>
    <row r="35" spans="1:8" ht="15.75" thickBot="1" x14ac:dyDescent="0.3">
      <c r="A35" s="527" t="s">
        <v>287</v>
      </c>
      <c r="B35" s="527"/>
      <c r="C35" s="527"/>
      <c r="D35" s="527"/>
    </row>
    <row r="36" spans="1:8" ht="15.75" thickBot="1" x14ac:dyDescent="0.3">
      <c r="A36" s="525" t="s">
        <v>326</v>
      </c>
      <c r="B36" s="525"/>
      <c r="C36" s="309" t="s">
        <v>283</v>
      </c>
      <c r="D36" s="379"/>
      <c r="E36" s="334" t="s">
        <v>288</v>
      </c>
      <c r="F36" s="335"/>
      <c r="G36" s="335"/>
      <c r="H36" s="336"/>
    </row>
    <row r="37" spans="1:8" ht="15.75" thickBot="1" x14ac:dyDescent="0.3">
      <c r="A37" s="525" t="s">
        <v>327</v>
      </c>
      <c r="B37" s="525"/>
      <c r="C37" s="309" t="s">
        <v>283</v>
      </c>
      <c r="D37" s="379"/>
      <c r="E37" s="334" t="s">
        <v>289</v>
      </c>
      <c r="F37" s="335"/>
      <c r="G37" s="335"/>
      <c r="H37" s="336"/>
    </row>
    <row r="38" spans="1:8" ht="15.75" thickBot="1" x14ac:dyDescent="0.3">
      <c r="A38" s="525" t="s">
        <v>328</v>
      </c>
      <c r="B38" s="525"/>
      <c r="C38" s="309" t="s">
        <v>283</v>
      </c>
      <c r="D38" s="379"/>
      <c r="E38" s="334" t="s">
        <v>288</v>
      </c>
      <c r="F38" s="335"/>
      <c r="G38" s="335"/>
      <c r="H38" s="336"/>
    </row>
    <row r="39" spans="1:8" ht="15.75" thickBot="1" x14ac:dyDescent="0.3">
      <c r="A39" s="525" t="s">
        <v>329</v>
      </c>
      <c r="B39" s="525"/>
      <c r="C39" s="309" t="s">
        <v>283</v>
      </c>
      <c r="D39" s="379"/>
      <c r="E39" s="334" t="s">
        <v>288</v>
      </c>
      <c r="F39" s="335"/>
      <c r="G39" s="335"/>
      <c r="H39" s="336"/>
    </row>
    <row r="40" spans="1:8" ht="15.75" thickBot="1" x14ac:dyDescent="0.3">
      <c r="A40" s="525" t="s">
        <v>330</v>
      </c>
      <c r="B40" s="525"/>
      <c r="C40" s="309" t="s">
        <v>283</v>
      </c>
      <c r="D40" s="379"/>
      <c r="E40" s="334" t="s">
        <v>288</v>
      </c>
      <c r="F40" s="335"/>
      <c r="G40" s="335"/>
      <c r="H40" s="336"/>
    </row>
    <row r="41" spans="1:8" ht="15.75" thickBot="1" x14ac:dyDescent="0.3">
      <c r="A41" s="525" t="s">
        <v>331</v>
      </c>
      <c r="B41" s="525"/>
      <c r="C41" s="309" t="s">
        <v>283</v>
      </c>
      <c r="D41" s="379"/>
      <c r="E41" s="337" t="s">
        <v>290</v>
      </c>
      <c r="F41" s="335"/>
      <c r="G41" s="335"/>
      <c r="H41" s="336"/>
    </row>
    <row r="42" spans="1:8" ht="15.75" thickBot="1" x14ac:dyDescent="0.3">
      <c r="A42" s="526" t="s">
        <v>295</v>
      </c>
      <c r="B42" s="526"/>
      <c r="C42" s="526"/>
      <c r="D42" s="380">
        <f>SUM(D36:D41)</f>
        <v>0</v>
      </c>
    </row>
    <row r="43" spans="1:8" s="301" customFormat="1" ht="15.75" thickBot="1" x14ac:dyDescent="0.3">
      <c r="A43" s="273"/>
      <c r="B43" s="273"/>
      <c r="C43" s="273"/>
      <c r="D43" s="310"/>
    </row>
    <row r="44" spans="1:8" ht="15.75" thickBot="1" x14ac:dyDescent="0.3">
      <c r="A44" s="527" t="s">
        <v>296</v>
      </c>
      <c r="B44" s="527"/>
      <c r="C44" s="527"/>
      <c r="D44" s="527"/>
    </row>
    <row r="45" spans="1:8" ht="15.75" thickBot="1" x14ac:dyDescent="0.3">
      <c r="A45" s="525" t="s">
        <v>332</v>
      </c>
      <c r="B45" s="525"/>
      <c r="C45" s="309" t="s">
        <v>283</v>
      </c>
      <c r="D45" s="333"/>
      <c r="E45" s="334" t="s">
        <v>297</v>
      </c>
      <c r="F45" s="335"/>
      <c r="G45" s="336"/>
    </row>
    <row r="46" spans="1:8" ht="15.75" thickBot="1" x14ac:dyDescent="0.3">
      <c r="A46" s="525" t="s">
        <v>333</v>
      </c>
      <c r="B46" s="525"/>
      <c r="C46" s="309" t="s">
        <v>283</v>
      </c>
      <c r="D46" s="333"/>
      <c r="E46" s="334" t="s">
        <v>298</v>
      </c>
      <c r="F46" s="335"/>
      <c r="G46" s="336"/>
    </row>
    <row r="47" spans="1:8" ht="15.75" thickBot="1" x14ac:dyDescent="0.3">
      <c r="A47" s="525" t="s">
        <v>334</v>
      </c>
      <c r="B47" s="525"/>
      <c r="C47" s="309" t="s">
        <v>283</v>
      </c>
      <c r="D47" s="333"/>
      <c r="E47" s="334" t="s">
        <v>298</v>
      </c>
      <c r="F47" s="335"/>
      <c r="G47" s="336"/>
    </row>
    <row r="48" spans="1:8" ht="15.75" thickBot="1" x14ac:dyDescent="0.3">
      <c r="A48" s="566" t="s">
        <v>299</v>
      </c>
      <c r="B48" s="566"/>
      <c r="C48" s="566"/>
      <c r="D48" s="281">
        <f>SUM(D45:D47)</f>
        <v>0</v>
      </c>
    </row>
    <row r="49" spans="1:9" s="301" customFormat="1" ht="15.75" thickBot="1" x14ac:dyDescent="0.3">
      <c r="A49" s="294"/>
      <c r="B49" s="294"/>
      <c r="C49" s="294"/>
      <c r="D49" s="310"/>
    </row>
    <row r="50" spans="1:9" ht="15.75" thickBot="1" x14ac:dyDescent="0.3">
      <c r="A50" s="525" t="s">
        <v>335</v>
      </c>
      <c r="B50" s="525"/>
      <c r="C50" s="309" t="s">
        <v>283</v>
      </c>
      <c r="D50" s="333"/>
      <c r="E50" s="334" t="s">
        <v>338</v>
      </c>
      <c r="F50" s="335"/>
      <c r="G50" s="335"/>
      <c r="H50" s="335"/>
      <c r="I50" s="336"/>
    </row>
    <row r="51" spans="1:9" ht="15.75" thickBot="1" x14ac:dyDescent="0.3">
      <c r="A51" s="526" t="s">
        <v>300</v>
      </c>
      <c r="B51" s="526"/>
      <c r="C51" s="526"/>
      <c r="D51" s="281">
        <f>D50</f>
        <v>0</v>
      </c>
    </row>
    <row r="52" spans="1:9" s="301" customFormat="1" ht="15.75" thickBot="1" x14ac:dyDescent="0.3">
      <c r="A52" s="273"/>
      <c r="B52" s="273"/>
      <c r="C52" s="273"/>
      <c r="D52" s="310"/>
    </row>
    <row r="53" spans="1:9" ht="15.75" thickBot="1" x14ac:dyDescent="0.3">
      <c r="A53" s="525" t="s">
        <v>336</v>
      </c>
      <c r="B53" s="525"/>
      <c r="C53" s="309" t="s">
        <v>283</v>
      </c>
      <c r="D53" s="333"/>
      <c r="E53" s="334" t="s">
        <v>284</v>
      </c>
      <c r="F53" s="335"/>
      <c r="G53" s="336"/>
    </row>
    <row r="54" spans="1:9" ht="15.75" thickBot="1" x14ac:dyDescent="0.3">
      <c r="A54" s="526" t="s">
        <v>301</v>
      </c>
      <c r="B54" s="526"/>
      <c r="C54" s="526"/>
      <c r="D54" s="281">
        <f>D53</f>
        <v>0</v>
      </c>
    </row>
    <row r="55" spans="1:9" s="301" customFormat="1" ht="15.75" thickBot="1" x14ac:dyDescent="0.3">
      <c r="A55" s="273"/>
      <c r="B55" s="273"/>
      <c r="C55" s="273"/>
      <c r="D55" s="310"/>
    </row>
    <row r="56" spans="1:9" ht="15.75" thickBot="1" x14ac:dyDescent="0.3">
      <c r="A56" s="525" t="s">
        <v>337</v>
      </c>
      <c r="B56" s="525"/>
      <c r="C56" s="309" t="s">
        <v>283</v>
      </c>
      <c r="D56" s="281"/>
    </row>
    <row r="57" spans="1:9" ht="15.75" thickBot="1" x14ac:dyDescent="0.3">
      <c r="A57" s="526" t="s">
        <v>302</v>
      </c>
      <c r="B57" s="526"/>
      <c r="C57" s="526"/>
      <c r="D57" s="281">
        <f>D56</f>
        <v>0</v>
      </c>
    </row>
    <row r="58" spans="1:9" ht="15.75" thickBot="1" x14ac:dyDescent="0.3">
      <c r="A58" s="273"/>
      <c r="B58" s="273"/>
      <c r="C58" s="273"/>
      <c r="D58" s="310"/>
    </row>
    <row r="59" spans="1:9" ht="15.75" thickBot="1" x14ac:dyDescent="0.3">
      <c r="A59" s="532" t="s">
        <v>303</v>
      </c>
      <c r="B59" s="532"/>
      <c r="C59" s="532"/>
      <c r="D59" s="381">
        <f>D57+D54+D51+D48+D42+D33</f>
        <v>0</v>
      </c>
    </row>
    <row r="60" spans="1:9" ht="15.75" thickBot="1" x14ac:dyDescent="0.3">
      <c r="A60" s="278"/>
      <c r="B60" s="272"/>
    </row>
    <row r="61" spans="1:9" ht="81.75" customHeight="1" thickBot="1" x14ac:dyDescent="0.3">
      <c r="A61" s="533" t="s">
        <v>339</v>
      </c>
      <c r="B61" s="534"/>
      <c r="C61" s="534"/>
      <c r="D61" s="535"/>
    </row>
    <row r="62" spans="1:9" x14ac:dyDescent="0.25">
      <c r="A62" s="278"/>
      <c r="B62" s="272"/>
    </row>
    <row r="63" spans="1:9" x14ac:dyDescent="0.25">
      <c r="A63" s="278"/>
      <c r="B63" s="272"/>
    </row>
    <row r="64" spans="1:9" x14ac:dyDescent="0.25">
      <c r="A64" s="567" t="s">
        <v>304</v>
      </c>
      <c r="B64" s="567"/>
      <c r="C64" s="567"/>
    </row>
    <row r="65" spans="1:6" x14ac:dyDescent="0.25">
      <c r="A65" s="567" t="s">
        <v>305</v>
      </c>
      <c r="B65" s="567"/>
      <c r="C65" s="567"/>
    </row>
    <row r="66" spans="1:6" x14ac:dyDescent="0.25">
      <c r="A66" s="567" t="s">
        <v>306</v>
      </c>
      <c r="B66" s="567"/>
      <c r="C66" s="567"/>
    </row>
    <row r="67" spans="1:6" x14ac:dyDescent="0.25">
      <c r="A67" s="278"/>
      <c r="B67" s="293"/>
    </row>
    <row r="68" spans="1:6" x14ac:dyDescent="0.25">
      <c r="A68" s="568" t="s">
        <v>307</v>
      </c>
      <c r="B68" s="568"/>
      <c r="C68" s="568"/>
    </row>
    <row r="69" spans="1:6" s="301" customFormat="1" ht="15.75" thickBot="1" x14ac:dyDescent="0.3">
      <c r="A69" s="273"/>
      <c r="B69" s="273"/>
      <c r="C69" s="273"/>
    </row>
    <row r="70" spans="1:6" ht="32.25" customHeight="1" thickBot="1" x14ac:dyDescent="0.3">
      <c r="A70" s="312">
        <v>1</v>
      </c>
      <c r="B70" s="311" t="s">
        <v>309</v>
      </c>
      <c r="C70" s="338"/>
      <c r="D70" s="334" t="s">
        <v>313</v>
      </c>
      <c r="E70" s="335"/>
      <c r="F70" s="336"/>
    </row>
    <row r="71" spans="1:6" ht="15.75" thickBot="1" x14ac:dyDescent="0.3">
      <c r="A71" s="312">
        <v>2</v>
      </c>
      <c r="B71" s="281" t="s">
        <v>308</v>
      </c>
      <c r="C71" s="333"/>
      <c r="D71" s="334">
        <v>5143</v>
      </c>
      <c r="E71" s="335"/>
      <c r="F71" s="336"/>
    </row>
    <row r="72" spans="1:6" ht="32.25" customHeight="1" thickBot="1" x14ac:dyDescent="0.3">
      <c r="A72" s="312">
        <v>3</v>
      </c>
      <c r="B72" s="311" t="s">
        <v>310</v>
      </c>
      <c r="C72" s="333"/>
      <c r="D72" s="334" t="s">
        <v>314</v>
      </c>
      <c r="E72" s="335"/>
      <c r="F72" s="336"/>
    </row>
    <row r="73" spans="1:6" ht="15.75" thickBot="1" x14ac:dyDescent="0.3">
      <c r="A73" s="312">
        <v>4</v>
      </c>
      <c r="B73" s="281" t="s">
        <v>311</v>
      </c>
      <c r="C73" s="333"/>
      <c r="D73" s="334" t="s">
        <v>315</v>
      </c>
      <c r="E73" s="335"/>
      <c r="F73" s="336"/>
    </row>
    <row r="74" spans="1:6" ht="15.75" thickBot="1" x14ac:dyDescent="0.3">
      <c r="A74" s="312">
        <v>5</v>
      </c>
      <c r="B74" s="281" t="s">
        <v>312</v>
      </c>
      <c r="C74" s="333"/>
      <c r="D74" s="334" t="s">
        <v>314</v>
      </c>
      <c r="E74" s="335"/>
      <c r="F74" s="336"/>
    </row>
    <row r="75" spans="1:6" ht="15.75" thickBot="1" x14ac:dyDescent="0.3">
      <c r="A75" s="278"/>
      <c r="B75" s="293"/>
    </row>
    <row r="76" spans="1:6" ht="31.5" customHeight="1" thickBot="1" x14ac:dyDescent="0.3">
      <c r="A76" s="553" t="s">
        <v>340</v>
      </c>
      <c r="B76" s="554"/>
      <c r="C76" s="555"/>
    </row>
    <row r="77" spans="1:6" x14ac:dyDescent="0.25">
      <c r="A77" s="278"/>
      <c r="B77" s="293"/>
    </row>
    <row r="79" spans="1:6" x14ac:dyDescent="0.25">
      <c r="A79" s="562" t="s">
        <v>191</v>
      </c>
      <c r="B79" s="562"/>
      <c r="C79" s="562"/>
    </row>
    <row r="80" spans="1:6" ht="15.75" thickBot="1" x14ac:dyDescent="0.3"/>
    <row r="81" spans="1:10" ht="15.75" thickBot="1" x14ac:dyDescent="0.3">
      <c r="A81" s="282">
        <v>1</v>
      </c>
      <c r="B81" s="283" t="s">
        <v>192</v>
      </c>
      <c r="C81" s="283"/>
      <c r="D81" s="283" t="s">
        <v>193</v>
      </c>
    </row>
    <row r="82" spans="1:10" ht="51" customHeight="1" thickBot="1" x14ac:dyDescent="0.3">
      <c r="A82" s="284" t="s">
        <v>194</v>
      </c>
      <c r="B82" s="538" t="s">
        <v>341</v>
      </c>
      <c r="C82" s="540"/>
      <c r="D82" s="339"/>
      <c r="E82" s="507" t="s">
        <v>350</v>
      </c>
      <c r="F82" s="508"/>
      <c r="G82" s="335"/>
      <c r="H82" s="335"/>
      <c r="I82" s="335"/>
      <c r="J82" s="336"/>
    </row>
    <row r="83" spans="1:10" ht="82.5" customHeight="1" thickBot="1" x14ac:dyDescent="0.3">
      <c r="A83" s="284" t="s">
        <v>195</v>
      </c>
      <c r="B83" s="285" t="s">
        <v>348</v>
      </c>
      <c r="C83" s="313">
        <v>0.3</v>
      </c>
      <c r="D83" s="339">
        <f>D82*C83</f>
        <v>0</v>
      </c>
      <c r="E83" s="507" t="s">
        <v>351</v>
      </c>
      <c r="F83" s="508"/>
      <c r="G83" s="508"/>
      <c r="H83" s="508"/>
      <c r="I83" s="508"/>
      <c r="J83" s="509"/>
    </row>
    <row r="84" spans="1:10" ht="154.5" customHeight="1" thickBot="1" x14ac:dyDescent="0.3">
      <c r="A84" s="284" t="s">
        <v>196</v>
      </c>
      <c r="B84" s="285" t="s">
        <v>534</v>
      </c>
      <c r="C84" s="313">
        <v>0.4</v>
      </c>
      <c r="D84" s="339"/>
      <c r="E84" s="507" t="s">
        <v>535</v>
      </c>
      <c r="F84" s="510"/>
      <c r="G84" s="510"/>
      <c r="H84" s="510"/>
      <c r="I84" s="510"/>
      <c r="J84" s="511"/>
    </row>
    <row r="85" spans="1:10" ht="48" customHeight="1" thickBot="1" x14ac:dyDescent="0.3">
      <c r="A85" s="284" t="s">
        <v>197</v>
      </c>
      <c r="B85" s="285" t="s">
        <v>343</v>
      </c>
      <c r="C85" s="286"/>
      <c r="D85" s="340"/>
      <c r="E85" s="507" t="s">
        <v>352</v>
      </c>
      <c r="F85" s="508"/>
      <c r="G85" s="508"/>
      <c r="H85" s="508"/>
      <c r="I85" s="508"/>
      <c r="J85" s="509"/>
    </row>
    <row r="86" spans="1:10" ht="50.25" customHeight="1" thickBot="1" x14ac:dyDescent="0.3">
      <c r="A86" s="284" t="s">
        <v>198</v>
      </c>
      <c r="B86" s="285" t="s">
        <v>342</v>
      </c>
      <c r="C86" s="286"/>
      <c r="D86" s="340"/>
      <c r="E86" s="507" t="s">
        <v>353</v>
      </c>
      <c r="F86" s="508"/>
      <c r="G86" s="508"/>
      <c r="H86" s="508"/>
      <c r="I86" s="508"/>
      <c r="J86" s="509"/>
    </row>
    <row r="87" spans="1:10" ht="15.75" thickBot="1" x14ac:dyDescent="0.3">
      <c r="A87" s="284" t="s">
        <v>200</v>
      </c>
      <c r="B87" s="285" t="s">
        <v>201</v>
      </c>
      <c r="C87" s="286"/>
      <c r="D87" s="286"/>
    </row>
    <row r="88" spans="1:10" ht="15.75" thickBot="1" x14ac:dyDescent="0.3">
      <c r="A88" s="518" t="s">
        <v>16</v>
      </c>
      <c r="B88" s="536"/>
      <c r="C88" s="519"/>
      <c r="D88" s="372">
        <f>D82+D83+D84</f>
        <v>0</v>
      </c>
    </row>
    <row r="89" spans="1:10" ht="15.75" thickBot="1" x14ac:dyDescent="0.3">
      <c r="A89" s="302"/>
      <c r="B89" s="302"/>
      <c r="C89" s="314"/>
      <c r="D89" s="314"/>
    </row>
    <row r="90" spans="1:10" ht="86.25" customHeight="1" thickBot="1" x14ac:dyDescent="0.3">
      <c r="A90" s="557" t="s">
        <v>344</v>
      </c>
      <c r="B90" s="558"/>
      <c r="C90" s="558"/>
      <c r="D90" s="559"/>
    </row>
    <row r="91" spans="1:10" x14ac:dyDescent="0.25">
      <c r="A91" s="315"/>
      <c r="B91" s="302"/>
      <c r="C91" s="314"/>
      <c r="D91" s="314"/>
    </row>
    <row r="92" spans="1:10" x14ac:dyDescent="0.25">
      <c r="A92" s="549" t="s">
        <v>202</v>
      </c>
      <c r="B92" s="549"/>
      <c r="C92" s="549"/>
      <c r="D92" s="549"/>
    </row>
    <row r="93" spans="1:10" x14ac:dyDescent="0.25">
      <c r="A93" s="287"/>
    </row>
    <row r="94" spans="1:10" x14ac:dyDescent="0.25">
      <c r="A94" s="528" t="s">
        <v>203</v>
      </c>
      <c r="B94" s="528"/>
      <c r="C94" s="528"/>
      <c r="D94" s="528"/>
    </row>
    <row r="95" spans="1:10" ht="15.75" thickBot="1" x14ac:dyDescent="0.3"/>
    <row r="96" spans="1:10" ht="30.75" customHeight="1" thickBot="1" x14ac:dyDescent="0.3">
      <c r="A96" s="282" t="s">
        <v>204</v>
      </c>
      <c r="B96" s="516" t="s">
        <v>205</v>
      </c>
      <c r="C96" s="517"/>
      <c r="D96" s="282" t="s">
        <v>193</v>
      </c>
    </row>
    <row r="97" spans="1:7" ht="95.25" customHeight="1" thickBot="1" x14ac:dyDescent="0.3">
      <c r="A97" s="318" t="s">
        <v>194</v>
      </c>
      <c r="B97" s="319" t="s">
        <v>345</v>
      </c>
      <c r="C97" s="320">
        <v>8.3299999999999999E-2</v>
      </c>
      <c r="D97" s="354">
        <f>D88*C97</f>
        <v>0</v>
      </c>
      <c r="E97" s="507" t="s">
        <v>354</v>
      </c>
      <c r="F97" s="508"/>
      <c r="G97" s="509"/>
    </row>
    <row r="98" spans="1:7" ht="124.5" customHeight="1" thickBot="1" x14ac:dyDescent="0.3">
      <c r="A98" s="318" t="s">
        <v>195</v>
      </c>
      <c r="B98" s="319" t="s">
        <v>346</v>
      </c>
      <c r="C98" s="320">
        <v>0.121</v>
      </c>
      <c r="D98" s="354">
        <f>D88*C98</f>
        <v>0</v>
      </c>
      <c r="E98" s="507" t="s">
        <v>355</v>
      </c>
      <c r="F98" s="508"/>
      <c r="G98" s="509"/>
    </row>
    <row r="99" spans="1:7" ht="111" customHeight="1" thickBot="1" x14ac:dyDescent="0.3">
      <c r="A99" s="318" t="s">
        <v>196</v>
      </c>
      <c r="B99" s="319" t="s">
        <v>349</v>
      </c>
      <c r="C99" s="320">
        <f>(C97+C98)*C115</f>
        <v>7.5182399999999996E-2</v>
      </c>
      <c r="D99" s="373">
        <f>D88*C99</f>
        <v>0</v>
      </c>
      <c r="E99" s="317"/>
      <c r="F99" s="317"/>
      <c r="G99" s="317"/>
    </row>
    <row r="100" spans="1:7" ht="15.75" thickBot="1" x14ac:dyDescent="0.3">
      <c r="A100" s="560" t="s">
        <v>16</v>
      </c>
      <c r="B100" s="560"/>
      <c r="C100" s="374">
        <f>C97+C98+C99</f>
        <v>0.27948239999999996</v>
      </c>
      <c r="D100" s="375">
        <f>D97+D98+D99</f>
        <v>0</v>
      </c>
    </row>
    <row r="101" spans="1:7" ht="15.75" thickBot="1" x14ac:dyDescent="0.3"/>
    <row r="102" spans="1:7" ht="78.75" customHeight="1" thickBot="1" x14ac:dyDescent="0.3">
      <c r="A102" s="529" t="s">
        <v>347</v>
      </c>
      <c r="B102" s="530"/>
      <c r="C102" s="530"/>
      <c r="D102" s="531"/>
    </row>
    <row r="104" spans="1:7" ht="32.25" customHeight="1" x14ac:dyDescent="0.25">
      <c r="A104" s="524" t="s">
        <v>206</v>
      </c>
      <c r="B104" s="524"/>
      <c r="C104" s="524"/>
      <c r="D104" s="524"/>
    </row>
    <row r="105" spans="1:7" ht="15.75" thickBot="1" x14ac:dyDescent="0.3"/>
    <row r="106" spans="1:7" ht="15.75" thickBot="1" x14ac:dyDescent="0.3">
      <c r="A106" s="282" t="s">
        <v>207</v>
      </c>
      <c r="B106" s="283" t="s">
        <v>208</v>
      </c>
      <c r="C106" s="283" t="s">
        <v>209</v>
      </c>
      <c r="D106" s="331" t="s">
        <v>193</v>
      </c>
      <c r="E106" s="572"/>
      <c r="F106" s="573"/>
      <c r="G106" s="574"/>
    </row>
    <row r="107" spans="1:7" ht="125.25" customHeight="1" thickBot="1" x14ac:dyDescent="0.3">
      <c r="A107" s="284" t="s">
        <v>194</v>
      </c>
      <c r="B107" s="285" t="s">
        <v>362</v>
      </c>
      <c r="C107" s="288">
        <v>0.2</v>
      </c>
      <c r="D107" s="339">
        <f>C107*D88</f>
        <v>0</v>
      </c>
      <c r="E107" s="507" t="s">
        <v>356</v>
      </c>
      <c r="F107" s="510"/>
      <c r="G107" s="511"/>
    </row>
    <row r="108" spans="1:7" ht="63" customHeight="1" thickBot="1" x14ac:dyDescent="0.3">
      <c r="A108" s="284" t="s">
        <v>195</v>
      </c>
      <c r="B108" s="285" t="s">
        <v>363</v>
      </c>
      <c r="C108" s="288">
        <v>2.5000000000000001E-2</v>
      </c>
      <c r="D108" s="339">
        <f>C108*D88</f>
        <v>0</v>
      </c>
      <c r="E108" s="507" t="s">
        <v>357</v>
      </c>
      <c r="F108" s="510"/>
      <c r="G108" s="511"/>
    </row>
    <row r="109" spans="1:7" ht="248.25" customHeight="1" thickBot="1" x14ac:dyDescent="0.3">
      <c r="A109" s="284" t="s">
        <v>196</v>
      </c>
      <c r="B109" s="285" t="s">
        <v>364</v>
      </c>
      <c r="C109" s="321">
        <v>0.03</v>
      </c>
      <c r="D109" s="339">
        <f>C109*D88</f>
        <v>0</v>
      </c>
      <c r="E109" s="507" t="s">
        <v>479</v>
      </c>
      <c r="F109" s="510"/>
      <c r="G109" s="511"/>
    </row>
    <row r="110" spans="1:7" ht="94.5" customHeight="1" thickBot="1" x14ac:dyDescent="0.3">
      <c r="A110" s="284" t="s">
        <v>197</v>
      </c>
      <c r="B110" s="285" t="s">
        <v>365</v>
      </c>
      <c r="C110" s="288">
        <v>1.4999999999999999E-2</v>
      </c>
      <c r="D110" s="339">
        <f>C110*D88</f>
        <v>0</v>
      </c>
      <c r="E110" s="541" t="s">
        <v>358</v>
      </c>
      <c r="F110" s="575"/>
      <c r="G110" s="576"/>
    </row>
    <row r="111" spans="1:7" ht="78" customHeight="1" thickBot="1" x14ac:dyDescent="0.3">
      <c r="A111" s="284" t="s">
        <v>198</v>
      </c>
      <c r="B111" s="285" t="s">
        <v>366</v>
      </c>
      <c r="C111" s="288">
        <v>0.01</v>
      </c>
      <c r="D111" s="339">
        <f>C111*D88</f>
        <v>0</v>
      </c>
      <c r="E111" s="541" t="s">
        <v>359</v>
      </c>
      <c r="F111" s="542"/>
      <c r="G111" s="543"/>
    </row>
    <row r="112" spans="1:7" ht="96.75" customHeight="1" thickBot="1" x14ac:dyDescent="0.3">
      <c r="A112" s="284" t="s">
        <v>199</v>
      </c>
      <c r="B112" s="285" t="s">
        <v>367</v>
      </c>
      <c r="C112" s="288">
        <v>6.0000000000000001E-3</v>
      </c>
      <c r="D112" s="339">
        <f>C112*D88</f>
        <v>0</v>
      </c>
      <c r="E112" s="544" t="s">
        <v>360</v>
      </c>
      <c r="F112" s="545"/>
      <c r="G112" s="546"/>
    </row>
    <row r="113" spans="1:8" ht="79.5" customHeight="1" thickBot="1" x14ac:dyDescent="0.3">
      <c r="A113" s="284" t="s">
        <v>200</v>
      </c>
      <c r="B113" s="285" t="s">
        <v>368</v>
      </c>
      <c r="C113" s="288">
        <v>2E-3</v>
      </c>
      <c r="D113" s="339">
        <f>C113*D88</f>
        <v>0</v>
      </c>
      <c r="E113" s="541" t="s">
        <v>361</v>
      </c>
      <c r="F113" s="542"/>
      <c r="G113" s="543"/>
    </row>
    <row r="114" spans="1:8" ht="79.5" customHeight="1" thickBot="1" x14ac:dyDescent="0.3">
      <c r="A114" s="284" t="s">
        <v>210</v>
      </c>
      <c r="B114" s="285" t="s">
        <v>369</v>
      </c>
      <c r="C114" s="288">
        <v>0.08</v>
      </c>
      <c r="D114" s="339">
        <f>D88*C114</f>
        <v>0</v>
      </c>
      <c r="E114" s="507" t="s">
        <v>370</v>
      </c>
      <c r="F114" s="508"/>
      <c r="G114" s="509"/>
    </row>
    <row r="115" spans="1:8" ht="15.75" thickBot="1" x14ac:dyDescent="0.3">
      <c r="A115" s="518" t="s">
        <v>211</v>
      </c>
      <c r="B115" s="519"/>
      <c r="C115" s="322">
        <f>C107+C108+C109+C110+C111+C112+C113+C114</f>
        <v>0.36800000000000005</v>
      </c>
      <c r="D115" s="362">
        <f>SUM(D107:D114)</f>
        <v>0</v>
      </c>
    </row>
    <row r="116" spans="1:8" ht="15.75" thickBot="1" x14ac:dyDescent="0.3">
      <c r="A116" s="302"/>
      <c r="B116" s="302"/>
      <c r="C116" s="323"/>
      <c r="D116" s="314"/>
    </row>
    <row r="117" spans="1:8" ht="92.25" customHeight="1" thickBot="1" x14ac:dyDescent="0.3">
      <c r="A117" s="557" t="s">
        <v>389</v>
      </c>
      <c r="B117" s="558"/>
      <c r="C117" s="558"/>
      <c r="D117" s="559"/>
    </row>
    <row r="118" spans="1:8" x14ac:dyDescent="0.25">
      <c r="A118" s="302"/>
      <c r="B118" s="302"/>
      <c r="C118" s="323"/>
      <c r="D118" s="314"/>
    </row>
    <row r="119" spans="1:8" ht="156" customHeight="1" x14ac:dyDescent="0.25">
      <c r="A119" s="556" t="s">
        <v>371</v>
      </c>
      <c r="B119" s="556"/>
      <c r="C119" s="556"/>
      <c r="D119" s="556"/>
    </row>
    <row r="120" spans="1:8" x14ac:dyDescent="0.25">
      <c r="A120" s="302"/>
      <c r="B120" s="302"/>
      <c r="C120" s="323"/>
      <c r="D120" s="314"/>
    </row>
    <row r="121" spans="1:8" x14ac:dyDescent="0.25">
      <c r="A121" s="528" t="s">
        <v>212</v>
      </c>
      <c r="B121" s="528"/>
      <c r="C121" s="528"/>
    </row>
    <row r="122" spans="1:8" ht="15.75" thickBot="1" x14ac:dyDescent="0.3"/>
    <row r="123" spans="1:8" ht="15.75" thickBot="1" x14ac:dyDescent="0.3">
      <c r="A123" s="282" t="s">
        <v>213</v>
      </c>
      <c r="B123" s="516" t="s">
        <v>214</v>
      </c>
      <c r="C123" s="537"/>
      <c r="D123" s="517"/>
      <c r="E123" s="316" t="s">
        <v>193</v>
      </c>
    </row>
    <row r="124" spans="1:8" ht="110.25" customHeight="1" thickBot="1" x14ac:dyDescent="0.3">
      <c r="A124" s="569" t="s">
        <v>194</v>
      </c>
      <c r="B124" s="538" t="s">
        <v>377</v>
      </c>
      <c r="C124" s="539"/>
      <c r="D124" s="540"/>
      <c r="E124" s="339">
        <f>D127-D128</f>
        <v>0</v>
      </c>
      <c r="F124" s="507" t="s">
        <v>372</v>
      </c>
      <c r="G124" s="508"/>
      <c r="H124" s="509"/>
    </row>
    <row r="125" spans="1:8" ht="15.75" thickBot="1" x14ac:dyDescent="0.3">
      <c r="A125" s="570"/>
      <c r="B125" s="324" t="s">
        <v>373</v>
      </c>
      <c r="C125" s="325"/>
      <c r="D125" s="330"/>
      <c r="E125" s="328"/>
    </row>
    <row r="126" spans="1:8" ht="15.75" thickBot="1" x14ac:dyDescent="0.3">
      <c r="A126" s="570"/>
      <c r="B126" s="324" t="s">
        <v>374</v>
      </c>
      <c r="C126" s="326">
        <v>2</v>
      </c>
      <c r="D126" s="330"/>
      <c r="E126" s="328"/>
    </row>
    <row r="127" spans="1:8" ht="18" customHeight="1" thickBot="1" x14ac:dyDescent="0.3">
      <c r="A127" s="570"/>
      <c r="B127" s="324" t="s">
        <v>375</v>
      </c>
      <c r="C127" s="326">
        <v>22</v>
      </c>
      <c r="D127" s="325">
        <f>C125*C126*C127</f>
        <v>0</v>
      </c>
      <c r="E127" s="329"/>
    </row>
    <row r="128" spans="1:8" ht="15.75" thickBot="1" x14ac:dyDescent="0.3">
      <c r="A128" s="571"/>
      <c r="B128" s="324" t="s">
        <v>376</v>
      </c>
      <c r="C128" s="327">
        <v>0.06</v>
      </c>
      <c r="D128" s="325">
        <f>C128*D82</f>
        <v>0</v>
      </c>
      <c r="E128" s="329"/>
    </row>
    <row r="129" spans="1:8" ht="41.25" customHeight="1" thickBot="1" x14ac:dyDescent="0.3">
      <c r="A129" s="569" t="s">
        <v>195</v>
      </c>
      <c r="B129" s="538" t="s">
        <v>383</v>
      </c>
      <c r="C129" s="539"/>
      <c r="D129" s="540"/>
      <c r="E129" s="339">
        <f>D131-D132</f>
        <v>0</v>
      </c>
      <c r="F129" s="583" t="s">
        <v>382</v>
      </c>
      <c r="G129" s="584"/>
      <c r="H129" s="585"/>
    </row>
    <row r="130" spans="1:8" ht="15.75" thickBot="1" x14ac:dyDescent="0.3">
      <c r="A130" s="570"/>
      <c r="B130" s="341" t="s">
        <v>378</v>
      </c>
      <c r="C130" s="342"/>
      <c r="D130" s="349"/>
      <c r="E130" s="348"/>
    </row>
    <row r="131" spans="1:8" ht="15.75" thickBot="1" x14ac:dyDescent="0.3">
      <c r="A131" s="570"/>
      <c r="B131" s="341" t="s">
        <v>379</v>
      </c>
      <c r="C131" s="343">
        <v>22</v>
      </c>
      <c r="D131" s="342">
        <f>C131*C130</f>
        <v>0</v>
      </c>
      <c r="E131" s="348"/>
    </row>
    <row r="132" spans="1:8" ht="306.75" customHeight="1" thickBot="1" x14ac:dyDescent="0.3">
      <c r="A132" s="571"/>
      <c r="B132" s="344" t="s">
        <v>380</v>
      </c>
      <c r="C132" s="345">
        <v>0.2</v>
      </c>
      <c r="D132" s="342">
        <f>D131*C132</f>
        <v>0</v>
      </c>
      <c r="E132" s="353"/>
      <c r="F132" s="507" t="s">
        <v>381</v>
      </c>
      <c r="G132" s="508"/>
      <c r="H132" s="509"/>
    </row>
    <row r="133" spans="1:8" ht="34.5" customHeight="1" thickBot="1" x14ac:dyDescent="0.3">
      <c r="A133" s="318" t="s">
        <v>196</v>
      </c>
      <c r="B133" s="586" t="s">
        <v>384</v>
      </c>
      <c r="C133" s="587"/>
      <c r="D133" s="587"/>
      <c r="E133" s="354"/>
      <c r="F133" s="507" t="s">
        <v>386</v>
      </c>
      <c r="G133" s="508"/>
      <c r="H133" s="509"/>
    </row>
    <row r="134" spans="1:8" ht="30" customHeight="1" thickBot="1" x14ac:dyDescent="0.3">
      <c r="A134" s="318" t="s">
        <v>197</v>
      </c>
      <c r="B134" s="588" t="s">
        <v>387</v>
      </c>
      <c r="C134" s="589"/>
      <c r="D134" s="590"/>
      <c r="E134" s="339"/>
      <c r="F134" s="507" t="s">
        <v>385</v>
      </c>
      <c r="G134" s="508"/>
      <c r="H134" s="509"/>
    </row>
    <row r="135" spans="1:8" ht="30" customHeight="1" thickBot="1" x14ac:dyDescent="0.3">
      <c r="A135" s="318" t="s">
        <v>198</v>
      </c>
      <c r="B135" s="347" t="s">
        <v>388</v>
      </c>
      <c r="C135" s="347"/>
      <c r="D135" s="346"/>
      <c r="E135" s="339"/>
      <c r="F135" s="507" t="s">
        <v>385</v>
      </c>
      <c r="G135" s="508"/>
      <c r="H135" s="509"/>
    </row>
    <row r="136" spans="1:8" ht="15.75" thickBot="1" x14ac:dyDescent="0.3">
      <c r="A136" s="284" t="s">
        <v>199</v>
      </c>
      <c r="B136" s="538" t="s">
        <v>215</v>
      </c>
      <c r="C136" s="539"/>
      <c r="D136" s="540"/>
      <c r="E136" s="286"/>
    </row>
    <row r="137" spans="1:8" ht="15.75" thickBot="1" x14ac:dyDescent="0.3">
      <c r="A137" s="284" t="s">
        <v>200</v>
      </c>
      <c r="B137" s="538" t="s">
        <v>201</v>
      </c>
      <c r="C137" s="539"/>
      <c r="D137" s="540"/>
      <c r="E137" s="286"/>
    </row>
    <row r="138" spans="1:8" ht="15.75" thickBot="1" x14ac:dyDescent="0.3">
      <c r="A138" s="580" t="s">
        <v>16</v>
      </c>
      <c r="B138" s="581"/>
      <c r="C138" s="581"/>
      <c r="D138" s="582"/>
      <c r="E138" s="362">
        <f>E124+E129+E133+E134+E135</f>
        <v>0</v>
      </c>
    </row>
    <row r="139" spans="1:8" ht="15.75" thickBot="1" x14ac:dyDescent="0.3"/>
    <row r="140" spans="1:8" ht="66.75" customHeight="1" thickBot="1" x14ac:dyDescent="0.3">
      <c r="A140" s="577" t="s">
        <v>390</v>
      </c>
      <c r="B140" s="578"/>
      <c r="C140" s="578"/>
      <c r="D140" s="578"/>
      <c r="E140" s="579"/>
    </row>
    <row r="142" spans="1:8" x14ac:dyDescent="0.25">
      <c r="A142" s="528" t="s">
        <v>216</v>
      </c>
      <c r="B142" s="528"/>
      <c r="C142" s="528"/>
    </row>
    <row r="143" spans="1:8" ht="15.75" thickBot="1" x14ac:dyDescent="0.3"/>
    <row r="144" spans="1:8" ht="15.75" thickBot="1" x14ac:dyDescent="0.3">
      <c r="A144" s="282">
        <v>2</v>
      </c>
      <c r="B144" s="283" t="s">
        <v>217</v>
      </c>
      <c r="C144" s="283" t="s">
        <v>193</v>
      </c>
    </row>
    <row r="145" spans="1:7" ht="15.75" thickBot="1" x14ac:dyDescent="0.3">
      <c r="A145" s="284" t="s">
        <v>204</v>
      </c>
      <c r="B145" s="285" t="s">
        <v>205</v>
      </c>
      <c r="C145" s="362">
        <f>D100</f>
        <v>0</v>
      </c>
    </row>
    <row r="146" spans="1:7" ht="15.75" thickBot="1" x14ac:dyDescent="0.3">
      <c r="A146" s="284" t="s">
        <v>207</v>
      </c>
      <c r="B146" s="285" t="s">
        <v>208</v>
      </c>
      <c r="C146" s="362">
        <f>D115</f>
        <v>0</v>
      </c>
    </row>
    <row r="147" spans="1:7" ht="15.75" thickBot="1" x14ac:dyDescent="0.3">
      <c r="A147" s="284" t="s">
        <v>213</v>
      </c>
      <c r="B147" s="285" t="s">
        <v>214</v>
      </c>
      <c r="C147" s="362">
        <f>E138</f>
        <v>0</v>
      </c>
    </row>
    <row r="148" spans="1:7" ht="15.75" thickBot="1" x14ac:dyDescent="0.3">
      <c r="A148" s="518" t="s">
        <v>16</v>
      </c>
      <c r="B148" s="519"/>
      <c r="C148" s="362">
        <f>SUM(C145:C147)</f>
        <v>0</v>
      </c>
    </row>
    <row r="149" spans="1:7" x14ac:dyDescent="0.25">
      <c r="A149" s="289"/>
    </row>
    <row r="151" spans="1:7" x14ac:dyDescent="0.25">
      <c r="A151" s="549" t="s">
        <v>218</v>
      </c>
      <c r="B151" s="549"/>
      <c r="C151" s="549"/>
    </row>
    <row r="152" spans="1:7" ht="15.75" thickBot="1" x14ac:dyDescent="0.3"/>
    <row r="153" spans="1:7" ht="15.75" thickBot="1" x14ac:dyDescent="0.3">
      <c r="A153" s="282">
        <v>3</v>
      </c>
      <c r="B153" s="516" t="s">
        <v>219</v>
      </c>
      <c r="C153" s="517"/>
      <c r="D153" s="332" t="s">
        <v>193</v>
      </c>
    </row>
    <row r="154" spans="1:7" ht="127.5" customHeight="1" thickBot="1" x14ac:dyDescent="0.3">
      <c r="A154" s="284" t="s">
        <v>194</v>
      </c>
      <c r="B154" s="290" t="s">
        <v>392</v>
      </c>
      <c r="C154" s="288">
        <v>4.1999999999999997E-3</v>
      </c>
      <c r="D154" s="339">
        <f>D88*C154</f>
        <v>0</v>
      </c>
      <c r="E154" s="507" t="s">
        <v>391</v>
      </c>
      <c r="F154" s="508"/>
      <c r="G154" s="509"/>
    </row>
    <row r="155" spans="1:7" ht="33.75" customHeight="1" thickBot="1" x14ac:dyDescent="0.3">
      <c r="A155" s="284" t="s">
        <v>195</v>
      </c>
      <c r="B155" s="290" t="s">
        <v>393</v>
      </c>
      <c r="C155" s="288">
        <f>C114*C154</f>
        <v>3.3599999999999998E-4</v>
      </c>
      <c r="D155" s="339">
        <f>D88*C155</f>
        <v>0</v>
      </c>
      <c r="E155" s="507" t="s">
        <v>394</v>
      </c>
      <c r="F155" s="508"/>
      <c r="G155" s="509"/>
    </row>
    <row r="156" spans="1:7" ht="213" customHeight="1" thickBot="1" x14ac:dyDescent="0.3">
      <c r="A156" s="284" t="s">
        <v>196</v>
      </c>
      <c r="B156" s="290" t="s">
        <v>396</v>
      </c>
      <c r="C156" s="288">
        <v>4.3499999999999997E-2</v>
      </c>
      <c r="D156" s="339">
        <f>D88*C156</f>
        <v>0</v>
      </c>
      <c r="E156" s="507" t="s">
        <v>395</v>
      </c>
      <c r="F156" s="510"/>
      <c r="G156" s="511"/>
    </row>
    <row r="157" spans="1:7" ht="274.5" customHeight="1" thickBot="1" x14ac:dyDescent="0.3">
      <c r="A157" s="284" t="s">
        <v>197</v>
      </c>
      <c r="B157" s="290" t="s">
        <v>398</v>
      </c>
      <c r="C157" s="288">
        <v>1.9400000000000001E-2</v>
      </c>
      <c r="D157" s="339">
        <f>D88*C157</f>
        <v>0</v>
      </c>
      <c r="E157" s="507" t="s">
        <v>397</v>
      </c>
      <c r="F157" s="510"/>
      <c r="G157" s="511"/>
    </row>
    <row r="158" spans="1:7" ht="49.5" customHeight="1" thickBot="1" x14ac:dyDescent="0.3">
      <c r="A158" s="284" t="s">
        <v>198</v>
      </c>
      <c r="B158" s="290" t="s">
        <v>220</v>
      </c>
      <c r="C158" s="288">
        <f>C115*C157</f>
        <v>7.1392000000000009E-3</v>
      </c>
      <c r="D158" s="339">
        <f>C158*D88</f>
        <v>0</v>
      </c>
      <c r="E158" s="512" t="s">
        <v>399</v>
      </c>
      <c r="F158" s="510"/>
      <c r="G158" s="511"/>
    </row>
    <row r="159" spans="1:7" ht="150.75" thickBot="1" x14ac:dyDescent="0.3">
      <c r="A159" s="284" t="s">
        <v>199</v>
      </c>
      <c r="B159" s="290" t="s">
        <v>401</v>
      </c>
      <c r="C159" s="288">
        <v>8.0000000000000004E-4</v>
      </c>
      <c r="D159" s="339">
        <f>C159*D88</f>
        <v>0</v>
      </c>
      <c r="E159" s="513" t="s">
        <v>400</v>
      </c>
      <c r="F159" s="514"/>
      <c r="G159" s="515"/>
    </row>
    <row r="160" spans="1:7" ht="15.75" thickBot="1" x14ac:dyDescent="0.3">
      <c r="A160" s="518" t="s">
        <v>16</v>
      </c>
      <c r="B160" s="519"/>
      <c r="C160" s="288">
        <f>C159+C158+C157+C156+C155+C154</f>
        <v>7.5375199999999989E-2</v>
      </c>
      <c r="D160" s="362">
        <f>SUM(D154:D159)</f>
        <v>0</v>
      </c>
    </row>
    <row r="163" spans="1:7" x14ac:dyDescent="0.25">
      <c r="A163" s="549" t="s">
        <v>221</v>
      </c>
      <c r="B163" s="549"/>
      <c r="C163" s="549"/>
    </row>
    <row r="165" spans="1:7" ht="86.25" customHeight="1" x14ac:dyDescent="0.25">
      <c r="A165" s="504" t="s">
        <v>402</v>
      </c>
      <c r="B165" s="505"/>
      <c r="C165" s="506"/>
    </row>
    <row r="167" spans="1:7" x14ac:dyDescent="0.25">
      <c r="A167" s="528" t="s">
        <v>222</v>
      </c>
      <c r="B167" s="528"/>
      <c r="C167" s="528"/>
    </row>
    <row r="168" spans="1:7" ht="15.75" thickBot="1" x14ac:dyDescent="0.3">
      <c r="A168" s="287"/>
    </row>
    <row r="169" spans="1:7" ht="15.75" thickBot="1" x14ac:dyDescent="0.3">
      <c r="A169" s="282" t="s">
        <v>223</v>
      </c>
      <c r="B169" s="516" t="s">
        <v>224</v>
      </c>
      <c r="C169" s="517"/>
      <c r="D169" s="350" t="s">
        <v>193</v>
      </c>
    </row>
    <row r="170" spans="1:7" ht="30.75" thickBot="1" x14ac:dyDescent="0.3">
      <c r="A170" s="284" t="s">
        <v>194</v>
      </c>
      <c r="B170" s="285" t="s">
        <v>405</v>
      </c>
      <c r="C170" s="288">
        <v>9.0899999999999995E-2</v>
      </c>
      <c r="D170" s="362">
        <f>C170*D88</f>
        <v>0</v>
      </c>
    </row>
    <row r="171" spans="1:7" ht="48.75" customHeight="1" thickBot="1" x14ac:dyDescent="0.3">
      <c r="A171" s="284" t="s">
        <v>195</v>
      </c>
      <c r="B171" s="285" t="s">
        <v>406</v>
      </c>
      <c r="C171" s="288">
        <v>2.7000000000000001E-3</v>
      </c>
      <c r="D171" s="339">
        <f>C171*D88</f>
        <v>0</v>
      </c>
      <c r="E171" s="512" t="s">
        <v>403</v>
      </c>
      <c r="F171" s="510"/>
      <c r="G171" s="511"/>
    </row>
    <row r="172" spans="1:7" ht="150" customHeight="1" thickBot="1" x14ac:dyDescent="0.3">
      <c r="A172" s="284" t="s">
        <v>196</v>
      </c>
      <c r="B172" s="285" t="s">
        <v>407</v>
      </c>
      <c r="C172" s="288">
        <v>2.0000000000000001E-4</v>
      </c>
      <c r="D172" s="339">
        <f>C172*D88</f>
        <v>0</v>
      </c>
      <c r="E172" s="507" t="s">
        <v>404</v>
      </c>
      <c r="F172" s="508"/>
      <c r="G172" s="509"/>
    </row>
    <row r="173" spans="1:7" ht="213" customHeight="1" thickBot="1" x14ac:dyDescent="0.3">
      <c r="A173" s="284" t="s">
        <v>197</v>
      </c>
      <c r="B173" s="285" t="s">
        <v>409</v>
      </c>
      <c r="C173" s="288">
        <v>3.2000000000000002E-3</v>
      </c>
      <c r="D173" s="339">
        <f>C173*D88</f>
        <v>0</v>
      </c>
      <c r="E173" s="507" t="s">
        <v>408</v>
      </c>
      <c r="F173" s="508"/>
      <c r="G173" s="509"/>
    </row>
    <row r="174" spans="1:7" ht="108.75" customHeight="1" thickBot="1" x14ac:dyDescent="0.3">
      <c r="A174" s="284" t="s">
        <v>198</v>
      </c>
      <c r="B174" s="285" t="s">
        <v>411</v>
      </c>
      <c r="C174" s="288">
        <v>5.9999999999999995E-4</v>
      </c>
      <c r="D174" s="339">
        <f>C174*D88</f>
        <v>0</v>
      </c>
      <c r="E174" s="507" t="s">
        <v>410</v>
      </c>
      <c r="F174" s="510"/>
      <c r="G174" s="511"/>
    </row>
    <row r="175" spans="1:7" ht="151.5" customHeight="1" thickBot="1" x14ac:dyDescent="0.3">
      <c r="A175" s="284" t="s">
        <v>199</v>
      </c>
      <c r="B175" s="285" t="s">
        <v>413</v>
      </c>
      <c r="C175" s="288">
        <v>1.66E-2</v>
      </c>
      <c r="D175" s="339">
        <f>C175*D88</f>
        <v>0</v>
      </c>
      <c r="E175" s="507" t="s">
        <v>412</v>
      </c>
      <c r="F175" s="508"/>
      <c r="G175" s="509"/>
    </row>
    <row r="176" spans="1:7" ht="15.75" thickBot="1" x14ac:dyDescent="0.3">
      <c r="A176" s="284" t="s">
        <v>200</v>
      </c>
      <c r="B176" s="285" t="s">
        <v>201</v>
      </c>
      <c r="C176" s="286"/>
      <c r="D176" s="286"/>
    </row>
    <row r="177" spans="1:6" ht="15.75" customHeight="1" thickBot="1" x14ac:dyDescent="0.3">
      <c r="A177" s="516" t="s">
        <v>415</v>
      </c>
      <c r="B177" s="517"/>
      <c r="C177" s="288">
        <f>C175+C174+C173+C172+C171+C170</f>
        <v>0.1142</v>
      </c>
      <c r="D177" s="362">
        <f>D175+D174+D173+D172+D171+D170</f>
        <v>0</v>
      </c>
    </row>
    <row r="178" spans="1:6" ht="15.75" thickBot="1" x14ac:dyDescent="0.3">
      <c r="A178" s="355" t="s">
        <v>210</v>
      </c>
      <c r="B178" s="285" t="s">
        <v>414</v>
      </c>
      <c r="C178" s="288">
        <f>C177*C115</f>
        <v>4.2025600000000003E-2</v>
      </c>
      <c r="D178" s="362">
        <f>C178*D177</f>
        <v>0</v>
      </c>
    </row>
    <row r="179" spans="1:6" ht="15.75" thickBot="1" x14ac:dyDescent="0.3">
      <c r="A179" s="518" t="s">
        <v>211</v>
      </c>
      <c r="B179" s="519"/>
      <c r="C179" s="288">
        <f>C178+C177</f>
        <v>0.15622559999999999</v>
      </c>
      <c r="D179" s="362">
        <f>D177+D178</f>
        <v>0</v>
      </c>
    </row>
    <row r="181" spans="1:6" ht="36.75" customHeight="1" x14ac:dyDescent="0.25">
      <c r="A181" s="550" t="s">
        <v>416</v>
      </c>
      <c r="B181" s="551"/>
      <c r="C181" s="551"/>
      <c r="D181" s="552"/>
    </row>
    <row r="183" spans="1:6" x14ac:dyDescent="0.25">
      <c r="A183" s="528" t="s">
        <v>225</v>
      </c>
      <c r="B183" s="528"/>
      <c r="C183" s="528"/>
    </row>
    <row r="184" spans="1:6" ht="15.75" thickBot="1" x14ac:dyDescent="0.3">
      <c r="A184" s="287"/>
    </row>
    <row r="185" spans="1:6" ht="15.75" thickBot="1" x14ac:dyDescent="0.3">
      <c r="A185" s="282" t="s">
        <v>226</v>
      </c>
      <c r="B185" s="283" t="s">
        <v>227</v>
      </c>
      <c r="C185" s="283" t="s">
        <v>193</v>
      </c>
    </row>
    <row r="186" spans="1:6" ht="213" customHeight="1" thickBot="1" x14ac:dyDescent="0.3">
      <c r="A186" s="284" t="s">
        <v>194</v>
      </c>
      <c r="B186" s="285" t="s">
        <v>257</v>
      </c>
      <c r="C186" s="340"/>
      <c r="D186" s="507" t="s">
        <v>418</v>
      </c>
      <c r="E186" s="510"/>
      <c r="F186" s="511"/>
    </row>
    <row r="187" spans="1:6" ht="15.75" thickBot="1" x14ac:dyDescent="0.3">
      <c r="A187" s="355" t="s">
        <v>195</v>
      </c>
      <c r="B187" s="285" t="s">
        <v>419</v>
      </c>
      <c r="C187" s="286"/>
      <c r="D187" s="351"/>
      <c r="E187" s="356"/>
      <c r="F187" s="356"/>
    </row>
    <row r="188" spans="1:6" ht="15.75" thickBot="1" x14ac:dyDescent="0.3">
      <c r="A188" s="518" t="s">
        <v>16</v>
      </c>
      <c r="B188" s="519"/>
      <c r="C188" s="286"/>
    </row>
    <row r="190" spans="1:6" ht="46.5" customHeight="1" x14ac:dyDescent="0.25">
      <c r="A190" s="550" t="s">
        <v>417</v>
      </c>
      <c r="B190" s="551"/>
      <c r="C190" s="552"/>
    </row>
    <row r="192" spans="1:6" x14ac:dyDescent="0.25">
      <c r="A192" s="528" t="s">
        <v>228</v>
      </c>
      <c r="B192" s="528"/>
      <c r="C192" s="528"/>
    </row>
    <row r="193" spans="1:6" ht="15.75" thickBot="1" x14ac:dyDescent="0.3">
      <c r="A193" s="287"/>
    </row>
    <row r="194" spans="1:6" ht="15.75" thickBot="1" x14ac:dyDescent="0.3">
      <c r="A194" s="282">
        <v>4</v>
      </c>
      <c r="B194" s="516" t="s">
        <v>229</v>
      </c>
      <c r="C194" s="517"/>
      <c r="D194" s="352" t="s">
        <v>193</v>
      </c>
    </row>
    <row r="195" spans="1:6" ht="15.75" thickBot="1" x14ac:dyDescent="0.3">
      <c r="A195" s="284" t="s">
        <v>223</v>
      </c>
      <c r="B195" s="285" t="s">
        <v>224</v>
      </c>
      <c r="C195" s="288">
        <f>C179</f>
        <v>0.15622559999999999</v>
      </c>
      <c r="D195" s="368">
        <f>D179</f>
        <v>0</v>
      </c>
    </row>
    <row r="196" spans="1:6" ht="15.75" thickBot="1" x14ac:dyDescent="0.3">
      <c r="A196" s="284" t="s">
        <v>226</v>
      </c>
      <c r="B196" s="285" t="s">
        <v>227</v>
      </c>
      <c r="C196" s="286"/>
      <c r="D196" s="368"/>
    </row>
    <row r="197" spans="1:6" ht="15.75" thickBot="1" x14ac:dyDescent="0.3">
      <c r="A197" s="518" t="s">
        <v>16</v>
      </c>
      <c r="B197" s="519"/>
      <c r="C197" s="322">
        <f>C196+C195</f>
        <v>0.15622559999999999</v>
      </c>
      <c r="D197" s="369">
        <f>D195+D196</f>
        <v>0</v>
      </c>
    </row>
    <row r="200" spans="1:6" x14ac:dyDescent="0.25">
      <c r="A200" s="549" t="s">
        <v>230</v>
      </c>
      <c r="B200" s="549"/>
      <c r="C200" s="549"/>
    </row>
    <row r="201" spans="1:6" ht="15.75" thickBot="1" x14ac:dyDescent="0.3"/>
    <row r="202" spans="1:6" ht="15.75" thickBot="1" x14ac:dyDescent="0.3">
      <c r="A202" s="282">
        <v>5</v>
      </c>
      <c r="B202" s="291" t="s">
        <v>134</v>
      </c>
      <c r="C202" s="283" t="s">
        <v>193</v>
      </c>
    </row>
    <row r="203" spans="1:6" ht="60" customHeight="1" thickBot="1" x14ac:dyDescent="0.3">
      <c r="A203" s="284" t="s">
        <v>194</v>
      </c>
      <c r="B203" s="285" t="s">
        <v>433</v>
      </c>
      <c r="C203" s="339">
        <f>UNIFORMES!E12</f>
        <v>0</v>
      </c>
      <c r="D203" s="507" t="s">
        <v>431</v>
      </c>
      <c r="E203" s="508"/>
      <c r="F203" s="509"/>
    </row>
    <row r="204" spans="1:6" ht="30.75" thickBot="1" x14ac:dyDescent="0.3">
      <c r="A204" s="284" t="s">
        <v>195</v>
      </c>
      <c r="B204" s="285" t="s">
        <v>434</v>
      </c>
      <c r="C204" s="339">
        <f>MATERIAIS!G16</f>
        <v>0</v>
      </c>
      <c r="D204" s="512" t="s">
        <v>432</v>
      </c>
      <c r="E204" s="510"/>
      <c r="F204" s="511"/>
    </row>
    <row r="205" spans="1:6" ht="30.75" thickBot="1" x14ac:dyDescent="0.3">
      <c r="A205" s="284" t="s">
        <v>196</v>
      </c>
      <c r="B205" s="285" t="s">
        <v>469</v>
      </c>
      <c r="C205" s="339">
        <f>EQUIPAMENTOS!G13</f>
        <v>0</v>
      </c>
      <c r="D205" s="512" t="s">
        <v>468</v>
      </c>
      <c r="E205" s="510"/>
      <c r="F205" s="511"/>
    </row>
    <row r="206" spans="1:6" ht="15.75" thickBot="1" x14ac:dyDescent="0.3">
      <c r="A206" s="284" t="s">
        <v>197</v>
      </c>
      <c r="B206" s="285" t="s">
        <v>201</v>
      </c>
      <c r="C206" s="362"/>
    </row>
    <row r="207" spans="1:6" ht="15.75" thickBot="1" x14ac:dyDescent="0.3">
      <c r="A207" s="518" t="s">
        <v>211</v>
      </c>
      <c r="B207" s="519"/>
      <c r="C207" s="362">
        <f>SUM(C203:C206)</f>
        <v>0</v>
      </c>
    </row>
    <row r="209" spans="1:7" x14ac:dyDescent="0.25">
      <c r="A209" s="520" t="s">
        <v>467</v>
      </c>
      <c r="B209" s="521"/>
      <c r="C209" s="522"/>
    </row>
    <row r="212" spans="1:7" x14ac:dyDescent="0.25">
      <c r="A212" s="549" t="s">
        <v>231</v>
      </c>
      <c r="B212" s="549"/>
      <c r="C212" s="549"/>
    </row>
    <row r="213" spans="1:7" ht="15.75" thickBot="1" x14ac:dyDescent="0.3"/>
    <row r="214" spans="1:7" ht="15.75" thickBot="1" x14ac:dyDescent="0.3">
      <c r="A214" s="282">
        <v>6</v>
      </c>
      <c r="B214" s="291" t="s">
        <v>135</v>
      </c>
      <c r="C214" s="283" t="s">
        <v>209</v>
      </c>
      <c r="D214" s="283" t="s">
        <v>193</v>
      </c>
    </row>
    <row r="215" spans="1:7" ht="258" customHeight="1" thickBot="1" x14ac:dyDescent="0.3">
      <c r="A215" s="284" t="s">
        <v>194</v>
      </c>
      <c r="B215" s="285" t="s">
        <v>485</v>
      </c>
      <c r="C215" s="376">
        <v>0.03</v>
      </c>
      <c r="D215" s="339">
        <f>C215*C242</f>
        <v>0</v>
      </c>
      <c r="E215" s="507" t="s">
        <v>480</v>
      </c>
      <c r="F215" s="510"/>
      <c r="G215" s="511"/>
    </row>
    <row r="216" spans="1:7" ht="47.45" customHeight="1" thickBot="1" x14ac:dyDescent="0.3">
      <c r="A216" s="284" t="s">
        <v>195</v>
      </c>
      <c r="B216" s="285" t="s">
        <v>492</v>
      </c>
      <c r="C216" s="288">
        <v>6.7900000000000002E-2</v>
      </c>
      <c r="D216" s="339">
        <f>((D215+C242))*C216</f>
        <v>0</v>
      </c>
      <c r="E216" s="512" t="s">
        <v>481</v>
      </c>
      <c r="F216" s="510"/>
      <c r="G216" s="511"/>
    </row>
    <row r="217" spans="1:7" ht="211.15" customHeight="1" thickBot="1" x14ac:dyDescent="0.3">
      <c r="A217" s="284" t="s">
        <v>196</v>
      </c>
      <c r="B217" s="285" t="s">
        <v>168</v>
      </c>
      <c r="C217" s="288">
        <f>C219+C220</f>
        <v>9.2499999999999999E-2</v>
      </c>
      <c r="D217" s="339">
        <f>D219+D220</f>
        <v>0</v>
      </c>
      <c r="E217" s="507" t="s">
        <v>482</v>
      </c>
      <c r="F217" s="510"/>
      <c r="G217" s="511"/>
    </row>
    <row r="218" spans="1:7" ht="15.75" thickBot="1" x14ac:dyDescent="0.3">
      <c r="A218" s="284"/>
      <c r="B218" s="285" t="s">
        <v>232</v>
      </c>
      <c r="C218" s="286"/>
      <c r="D218" s="286"/>
    </row>
    <row r="219" spans="1:7" ht="85.9" customHeight="1" thickBot="1" x14ac:dyDescent="0.3">
      <c r="A219" s="284"/>
      <c r="B219" s="285" t="s">
        <v>487</v>
      </c>
      <c r="C219" s="288">
        <v>7.5999999999999998E-2</v>
      </c>
      <c r="D219" s="339">
        <f>C219*C242</f>
        <v>0</v>
      </c>
      <c r="E219" s="507" t="s">
        <v>483</v>
      </c>
      <c r="F219" s="508"/>
      <c r="G219" s="509"/>
    </row>
    <row r="220" spans="1:7" ht="102.6" customHeight="1" thickBot="1" x14ac:dyDescent="0.3">
      <c r="A220" s="284"/>
      <c r="B220" s="285" t="s">
        <v>488</v>
      </c>
      <c r="C220" s="288">
        <v>1.6500000000000001E-2</v>
      </c>
      <c r="D220" s="339">
        <f>C220*C242</f>
        <v>0</v>
      </c>
      <c r="E220" s="507" t="s">
        <v>484</v>
      </c>
      <c r="F220" s="510"/>
      <c r="G220" s="511"/>
    </row>
    <row r="221" spans="1:7" ht="80.45" customHeight="1" thickBot="1" x14ac:dyDescent="0.3">
      <c r="A221" s="284"/>
      <c r="B221" s="285" t="s">
        <v>489</v>
      </c>
      <c r="C221" s="288"/>
      <c r="D221" s="318"/>
      <c r="E221" s="351"/>
      <c r="F221" s="377"/>
      <c r="G221" s="377"/>
    </row>
    <row r="222" spans="1:7" ht="102.6" customHeight="1" thickBot="1" x14ac:dyDescent="0.3">
      <c r="A222" s="284"/>
      <c r="B222" s="285" t="s">
        <v>490</v>
      </c>
      <c r="C222" s="288"/>
      <c r="D222" s="284"/>
      <c r="E222" s="351"/>
      <c r="F222" s="377"/>
      <c r="G222" s="377"/>
    </row>
    <row r="223" spans="1:7" ht="15.75" thickBot="1" x14ac:dyDescent="0.3">
      <c r="A223" s="284"/>
      <c r="B223" s="285"/>
      <c r="C223" s="286"/>
      <c r="D223" s="286"/>
    </row>
    <row r="224" spans="1:7" ht="15.75" thickBot="1" x14ac:dyDescent="0.3">
      <c r="A224" s="284"/>
      <c r="B224" s="285" t="s">
        <v>233</v>
      </c>
      <c r="C224" s="286"/>
      <c r="D224" s="286"/>
    </row>
    <row r="225" spans="1:4" ht="15.75" thickBot="1" x14ac:dyDescent="0.3">
      <c r="A225" s="284"/>
      <c r="B225" s="285" t="s">
        <v>234</v>
      </c>
      <c r="C225" s="376">
        <v>0.02</v>
      </c>
      <c r="D225" s="286"/>
    </row>
    <row r="226" spans="1:4" ht="15.75" thickBot="1" x14ac:dyDescent="0.3">
      <c r="A226" s="318"/>
      <c r="B226" s="285" t="s">
        <v>486</v>
      </c>
      <c r="C226" s="376">
        <v>0.02</v>
      </c>
      <c r="D226" s="362">
        <f>C226*C242</f>
        <v>0</v>
      </c>
    </row>
    <row r="227" spans="1:4" ht="15.75" thickBot="1" x14ac:dyDescent="0.3">
      <c r="A227" s="284"/>
      <c r="B227" s="285"/>
      <c r="C227" s="286"/>
      <c r="D227" s="286"/>
    </row>
    <row r="228" spans="1:4" ht="15.75" thickBot="1" x14ac:dyDescent="0.3">
      <c r="A228" s="284"/>
      <c r="B228" s="285"/>
      <c r="C228" s="286"/>
      <c r="D228" s="286"/>
    </row>
    <row r="229" spans="1:4" ht="15.75" thickBot="1" x14ac:dyDescent="0.3">
      <c r="A229" s="518" t="s">
        <v>211</v>
      </c>
      <c r="B229" s="519"/>
      <c r="C229" s="288">
        <f>C217+C225</f>
        <v>0.1125</v>
      </c>
      <c r="D229" s="286"/>
    </row>
    <row r="231" spans="1:4" ht="33.6" customHeight="1" x14ac:dyDescent="0.25">
      <c r="A231" s="504" t="s">
        <v>491</v>
      </c>
      <c r="B231" s="505"/>
      <c r="C231" s="505"/>
      <c r="D231" s="506"/>
    </row>
    <row r="234" spans="1:4" x14ac:dyDescent="0.25">
      <c r="A234" s="549" t="s">
        <v>235</v>
      </c>
      <c r="B234" s="549"/>
      <c r="C234" s="549"/>
    </row>
    <row r="235" spans="1:4" ht="15.75" thickBot="1" x14ac:dyDescent="0.3"/>
    <row r="236" spans="1:4" ht="30.75" thickBot="1" x14ac:dyDescent="0.3">
      <c r="A236" s="282"/>
      <c r="B236" s="283" t="s">
        <v>236</v>
      </c>
      <c r="C236" s="283" t="s">
        <v>193</v>
      </c>
    </row>
    <row r="237" spans="1:4" ht="15.75" thickBot="1" x14ac:dyDescent="0.3">
      <c r="A237" s="292" t="s">
        <v>194</v>
      </c>
      <c r="B237" s="285" t="s">
        <v>191</v>
      </c>
      <c r="C237" s="378">
        <f>D88</f>
        <v>0</v>
      </c>
    </row>
    <row r="238" spans="1:4" ht="30.75" thickBot="1" x14ac:dyDescent="0.3">
      <c r="A238" s="292" t="s">
        <v>195</v>
      </c>
      <c r="B238" s="285" t="s">
        <v>202</v>
      </c>
      <c r="C238" s="378">
        <f>C148</f>
        <v>0</v>
      </c>
    </row>
    <row r="239" spans="1:4" ht="15.75" thickBot="1" x14ac:dyDescent="0.3">
      <c r="A239" s="292" t="s">
        <v>196</v>
      </c>
      <c r="B239" s="285" t="s">
        <v>218</v>
      </c>
      <c r="C239" s="378">
        <f>D160</f>
        <v>0</v>
      </c>
    </row>
    <row r="240" spans="1:4" ht="15.75" thickBot="1" x14ac:dyDescent="0.3">
      <c r="A240" s="292" t="s">
        <v>197</v>
      </c>
      <c r="B240" s="285" t="s">
        <v>221</v>
      </c>
      <c r="C240" s="378">
        <f>D197</f>
        <v>0</v>
      </c>
    </row>
    <row r="241" spans="1:6" ht="15.75" thickBot="1" x14ac:dyDescent="0.3">
      <c r="A241" s="292" t="s">
        <v>198</v>
      </c>
      <c r="B241" s="285" t="s">
        <v>230</v>
      </c>
      <c r="C241" s="378">
        <f>C207</f>
        <v>0</v>
      </c>
    </row>
    <row r="242" spans="1:6" ht="15.75" thickBot="1" x14ac:dyDescent="0.3">
      <c r="A242" s="547" t="s">
        <v>237</v>
      </c>
      <c r="B242" s="548"/>
      <c r="C242" s="378">
        <f>C237+C238+C239+C240+C241</f>
        <v>0</v>
      </c>
    </row>
    <row r="243" spans="1:6" ht="15.75" thickBot="1" x14ac:dyDescent="0.3">
      <c r="A243" s="292" t="s">
        <v>199</v>
      </c>
      <c r="B243" s="285" t="s">
        <v>238</v>
      </c>
      <c r="C243" s="378">
        <f>D229</f>
        <v>0</v>
      </c>
    </row>
    <row r="244" spans="1:6" ht="15.75" thickBot="1" x14ac:dyDescent="0.3">
      <c r="A244" s="547" t="s">
        <v>239</v>
      </c>
      <c r="B244" s="548"/>
      <c r="C244" s="378">
        <f>C242+C243</f>
        <v>0</v>
      </c>
    </row>
    <row r="246" spans="1:6" x14ac:dyDescent="0.25">
      <c r="A246" s="279" t="s">
        <v>520</v>
      </c>
    </row>
    <row r="247" spans="1:6" ht="15.75" thickBot="1" x14ac:dyDescent="0.3">
      <c r="A247" s="279" t="s">
        <v>521</v>
      </c>
    </row>
    <row r="248" spans="1:6" ht="68.25" customHeight="1" thickBot="1" x14ac:dyDescent="0.3">
      <c r="A248" s="414" t="s">
        <v>524</v>
      </c>
      <c r="B248" s="415" t="s">
        <v>525</v>
      </c>
      <c r="C248" s="414" t="s">
        <v>527</v>
      </c>
      <c r="D248" s="414" t="s">
        <v>523</v>
      </c>
      <c r="E248" s="414" t="s">
        <v>526</v>
      </c>
      <c r="F248" s="416" t="s">
        <v>522</v>
      </c>
    </row>
    <row r="249" spans="1:6" ht="15.75" thickBot="1" x14ac:dyDescent="0.3">
      <c r="A249" s="417" t="s">
        <v>528</v>
      </c>
      <c r="B249" s="413">
        <f>C244</f>
        <v>0</v>
      </c>
      <c r="C249" s="412">
        <v>1</v>
      </c>
      <c r="D249" s="413">
        <f>B249*C249</f>
        <v>0</v>
      </c>
      <c r="E249" s="412">
        <v>6</v>
      </c>
      <c r="F249" s="413">
        <f>D249*E249</f>
        <v>0</v>
      </c>
    </row>
    <row r="250" spans="1:6" ht="15.75" thickBot="1" x14ac:dyDescent="0.3">
      <c r="A250" s="417" t="s">
        <v>529</v>
      </c>
      <c r="B250" s="412"/>
      <c r="C250" s="412"/>
      <c r="D250" s="412"/>
      <c r="E250" s="412"/>
      <c r="F250" s="412"/>
    </row>
    <row r="251" spans="1:6" ht="15.75" thickBot="1" x14ac:dyDescent="0.3">
      <c r="A251" s="412"/>
      <c r="B251" s="501" t="s">
        <v>512</v>
      </c>
      <c r="C251" s="502"/>
      <c r="D251" s="502"/>
      <c r="E251" s="503"/>
      <c r="F251" s="413">
        <f>F250+F249</f>
        <v>0</v>
      </c>
    </row>
  </sheetData>
  <mergeCells count="136">
    <mergeCell ref="A124:A128"/>
    <mergeCell ref="A129:A132"/>
    <mergeCell ref="E157:G157"/>
    <mergeCell ref="E106:G106"/>
    <mergeCell ref="E108:G108"/>
    <mergeCell ref="E109:G109"/>
    <mergeCell ref="E110:G110"/>
    <mergeCell ref="A140:E140"/>
    <mergeCell ref="E154:G154"/>
    <mergeCell ref="F135:H135"/>
    <mergeCell ref="A138:D138"/>
    <mergeCell ref="B136:D136"/>
    <mergeCell ref="B137:D137"/>
    <mergeCell ref="F129:H129"/>
    <mergeCell ref="B133:D133"/>
    <mergeCell ref="F133:H133"/>
    <mergeCell ref="B134:D134"/>
    <mergeCell ref="F134:H134"/>
    <mergeCell ref="F132:H132"/>
    <mergeCell ref="A121:C121"/>
    <mergeCell ref="A142:C142"/>
    <mergeCell ref="B153:C153"/>
    <mergeCell ref="E155:G155"/>
    <mergeCell ref="E156:G156"/>
    <mergeCell ref="A151:C151"/>
    <mergeCell ref="B129:D129"/>
    <mergeCell ref="A1:D1"/>
    <mergeCell ref="A2:D2"/>
    <mergeCell ref="A79:C79"/>
    <mergeCell ref="A32:B32"/>
    <mergeCell ref="A23:B23"/>
    <mergeCell ref="A21:D21"/>
    <mergeCell ref="A13:C13"/>
    <mergeCell ref="A25:D25"/>
    <mergeCell ref="A26:B26"/>
    <mergeCell ref="A47:B47"/>
    <mergeCell ref="A48:C48"/>
    <mergeCell ref="A50:B50"/>
    <mergeCell ref="A51:C51"/>
    <mergeCell ref="A53:B53"/>
    <mergeCell ref="A64:C64"/>
    <mergeCell ref="A65:C65"/>
    <mergeCell ref="A66:C66"/>
    <mergeCell ref="A54:C54"/>
    <mergeCell ref="A56:B56"/>
    <mergeCell ref="A27:B27"/>
    <mergeCell ref="A28:B28"/>
    <mergeCell ref="A68:C68"/>
    <mergeCell ref="A76:C76"/>
    <mergeCell ref="A33:C33"/>
    <mergeCell ref="E82:F82"/>
    <mergeCell ref="B82:C82"/>
    <mergeCell ref="E113:G113"/>
    <mergeCell ref="E114:G114"/>
    <mergeCell ref="A119:D119"/>
    <mergeCell ref="A117:D117"/>
    <mergeCell ref="E83:J83"/>
    <mergeCell ref="E85:J85"/>
    <mergeCell ref="E86:J86"/>
    <mergeCell ref="E84:J84"/>
    <mergeCell ref="A90:D90"/>
    <mergeCell ref="A100:B100"/>
    <mergeCell ref="A92:D92"/>
    <mergeCell ref="E97:G97"/>
    <mergeCell ref="E98:G98"/>
    <mergeCell ref="E107:G107"/>
    <mergeCell ref="A148:B148"/>
    <mergeCell ref="F124:H124"/>
    <mergeCell ref="B123:D123"/>
    <mergeCell ref="B124:D124"/>
    <mergeCell ref="E111:G111"/>
    <mergeCell ref="E112:G112"/>
    <mergeCell ref="A244:B244"/>
    <mergeCell ref="A234:C234"/>
    <mergeCell ref="A163:C163"/>
    <mergeCell ref="A179:B179"/>
    <mergeCell ref="A167:C167"/>
    <mergeCell ref="A188:B188"/>
    <mergeCell ref="A183:C183"/>
    <mergeCell ref="A197:B197"/>
    <mergeCell ref="A192:C192"/>
    <mergeCell ref="A242:B242"/>
    <mergeCell ref="A207:B207"/>
    <mergeCell ref="A200:C200"/>
    <mergeCell ref="A229:B229"/>
    <mergeCell ref="A212:C212"/>
    <mergeCell ref="A177:B177"/>
    <mergeCell ref="A181:D181"/>
    <mergeCell ref="D186:F186"/>
    <mergeCell ref="A190:C190"/>
    <mergeCell ref="A3:D3"/>
    <mergeCell ref="A115:B115"/>
    <mergeCell ref="A104:D104"/>
    <mergeCell ref="A36:B36"/>
    <mergeCell ref="A37:B37"/>
    <mergeCell ref="A38:B38"/>
    <mergeCell ref="A39:B39"/>
    <mergeCell ref="A40:B40"/>
    <mergeCell ref="A41:B41"/>
    <mergeCell ref="A42:C42"/>
    <mergeCell ref="A44:D44"/>
    <mergeCell ref="A45:B45"/>
    <mergeCell ref="A46:B46"/>
    <mergeCell ref="A94:D94"/>
    <mergeCell ref="A102:D102"/>
    <mergeCell ref="A35:D35"/>
    <mergeCell ref="B96:C96"/>
    <mergeCell ref="A31:B31"/>
    <mergeCell ref="A57:C57"/>
    <mergeCell ref="A59:C59"/>
    <mergeCell ref="A61:D61"/>
    <mergeCell ref="A29:B29"/>
    <mergeCell ref="A30:B30"/>
    <mergeCell ref="A88:C88"/>
    <mergeCell ref="B251:E251"/>
    <mergeCell ref="A231:D231"/>
    <mergeCell ref="E219:G219"/>
    <mergeCell ref="E217:G217"/>
    <mergeCell ref="E158:G158"/>
    <mergeCell ref="E159:G159"/>
    <mergeCell ref="A165:C165"/>
    <mergeCell ref="E171:G171"/>
    <mergeCell ref="E172:G172"/>
    <mergeCell ref="B169:C169"/>
    <mergeCell ref="E173:G173"/>
    <mergeCell ref="E174:G174"/>
    <mergeCell ref="E175:G175"/>
    <mergeCell ref="A160:B160"/>
    <mergeCell ref="D204:F204"/>
    <mergeCell ref="A209:C209"/>
    <mergeCell ref="D205:F205"/>
    <mergeCell ref="B194:C194"/>
    <mergeCell ref="E215:G215"/>
    <mergeCell ref="E216:G216"/>
    <mergeCell ref="D203:F203"/>
    <mergeCell ref="E220:G220"/>
  </mergeCells>
  <pageMargins left="0.511811024" right="0.511811024" top="0.78740157499999996" bottom="0.78740157499999996" header="0.31496062000000002" footer="0.31496062000000002"/>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90" zoomScaleNormal="90" workbookViewId="0"/>
  </sheetViews>
  <sheetFormatPr defaultRowHeight="15" x14ac:dyDescent="0.25"/>
  <cols>
    <col min="1" max="1" width="19.28515625" style="279" customWidth="1"/>
    <col min="2" max="2" width="21.140625" style="279" customWidth="1"/>
    <col min="3" max="3" width="20.28515625" style="279" customWidth="1"/>
    <col min="4" max="4" width="22.42578125" style="279" bestFit="1" customWidth="1"/>
    <col min="5" max="5" width="18.28515625" style="279" bestFit="1" customWidth="1"/>
    <col min="6" max="6" width="16.5703125" style="279" bestFit="1" customWidth="1"/>
    <col min="7" max="7" width="10.85546875" style="279" bestFit="1" customWidth="1"/>
    <col min="8" max="16384" width="9.140625" style="279"/>
  </cols>
  <sheetData>
    <row r="1" spans="1:7" x14ac:dyDescent="0.25">
      <c r="A1" s="418" t="s">
        <v>493</v>
      </c>
      <c r="B1" s="419"/>
      <c r="C1" s="419"/>
      <c r="D1" s="419"/>
      <c r="E1" s="384"/>
      <c r="F1" s="384"/>
      <c r="G1" s="384"/>
    </row>
    <row r="2" spans="1:7" x14ac:dyDescent="0.25">
      <c r="A2" s="591" t="s">
        <v>494</v>
      </c>
      <c r="B2" s="420">
        <v>1</v>
      </c>
      <c r="C2" s="420">
        <v>2</v>
      </c>
      <c r="D2" s="420" t="s">
        <v>495</v>
      </c>
      <c r="E2" s="384"/>
      <c r="F2" s="384"/>
      <c r="G2" s="384"/>
    </row>
    <row r="3" spans="1:7" ht="45" x14ac:dyDescent="0.25">
      <c r="A3" s="591"/>
      <c r="B3" s="420" t="s">
        <v>530</v>
      </c>
      <c r="C3" s="420" t="s">
        <v>497</v>
      </c>
      <c r="D3" s="420" t="s">
        <v>498</v>
      </c>
      <c r="E3" s="389"/>
      <c r="F3" s="384"/>
      <c r="G3" s="384"/>
    </row>
    <row r="4" spans="1:7" x14ac:dyDescent="0.25">
      <c r="A4" s="591"/>
      <c r="B4" s="420" t="s">
        <v>499</v>
      </c>
      <c r="C4" s="424" t="s">
        <v>500</v>
      </c>
      <c r="D4" s="424" t="s">
        <v>501</v>
      </c>
      <c r="E4" s="384"/>
      <c r="F4" s="384"/>
      <c r="G4" s="384"/>
    </row>
    <row r="5" spans="1:7" ht="16.5" customHeight="1" x14ac:dyDescent="0.25">
      <c r="A5" s="591"/>
      <c r="B5" s="420" t="s">
        <v>536</v>
      </c>
      <c r="C5" s="423"/>
      <c r="D5" s="423"/>
      <c r="E5" s="384"/>
      <c r="F5" s="384"/>
      <c r="G5" s="384"/>
    </row>
    <row r="6" spans="1:7" x14ac:dyDescent="0.25">
      <c r="A6" s="592" t="s">
        <v>502</v>
      </c>
      <c r="B6" s="420"/>
      <c r="C6" s="421">
        <f>'PLANILHA DE CUSTOS'!C244</f>
        <v>0</v>
      </c>
      <c r="D6" s="421">
        <f>C6*B6</f>
        <v>0</v>
      </c>
      <c r="E6" s="392"/>
      <c r="F6" s="392"/>
      <c r="G6" s="384"/>
    </row>
    <row r="7" spans="1:7" ht="30" x14ac:dyDescent="0.25">
      <c r="A7" s="592"/>
      <c r="B7" s="420" t="s">
        <v>532</v>
      </c>
      <c r="C7" s="425"/>
      <c r="D7" s="425"/>
      <c r="E7" s="392"/>
      <c r="F7" s="392"/>
      <c r="G7" s="384"/>
    </row>
    <row r="8" spans="1:7" x14ac:dyDescent="0.25">
      <c r="A8" s="592"/>
      <c r="B8" s="420" t="s">
        <v>536</v>
      </c>
      <c r="C8" s="426"/>
      <c r="D8" s="426"/>
      <c r="E8" s="392"/>
      <c r="F8" s="392"/>
      <c r="G8" s="384"/>
    </row>
    <row r="9" spans="1:7" x14ac:dyDescent="0.25">
      <c r="A9" s="592"/>
      <c r="B9" s="420"/>
      <c r="C9" s="421">
        <f>C6</f>
        <v>0</v>
      </c>
      <c r="D9" s="421">
        <f>C9*B9</f>
        <v>0</v>
      </c>
      <c r="E9" s="392"/>
      <c r="F9" s="392"/>
      <c r="G9" s="384"/>
    </row>
    <row r="10" spans="1:7" ht="30" x14ac:dyDescent="0.25">
      <c r="A10" s="592"/>
      <c r="B10" s="420" t="s">
        <v>533</v>
      </c>
      <c r="C10" s="425"/>
      <c r="D10" s="425"/>
      <c r="E10" s="392"/>
      <c r="F10" s="392"/>
      <c r="G10" s="384"/>
    </row>
    <row r="11" spans="1:7" x14ac:dyDescent="0.25">
      <c r="A11" s="592"/>
      <c r="B11" s="420" t="s">
        <v>536</v>
      </c>
      <c r="C11" s="426"/>
      <c r="D11" s="426"/>
      <c r="E11" s="392"/>
      <c r="F11" s="392"/>
      <c r="G11" s="384"/>
    </row>
    <row r="12" spans="1:7" x14ac:dyDescent="0.25">
      <c r="A12" s="592"/>
      <c r="B12" s="420"/>
      <c r="C12" s="421">
        <f>C6</f>
        <v>0</v>
      </c>
      <c r="D12" s="421">
        <f>C12*B12</f>
        <v>0</v>
      </c>
      <c r="E12" s="392"/>
      <c r="F12" s="392"/>
      <c r="G12" s="384"/>
    </row>
    <row r="13" spans="1:7" ht="30" x14ac:dyDescent="0.25">
      <c r="A13" s="592"/>
      <c r="B13" s="420" t="s">
        <v>531</v>
      </c>
      <c r="C13" s="425"/>
      <c r="D13" s="425"/>
      <c r="E13" s="392"/>
      <c r="F13" s="392"/>
      <c r="G13" s="384"/>
    </row>
    <row r="14" spans="1:7" x14ac:dyDescent="0.25">
      <c r="A14" s="592"/>
      <c r="B14" s="420" t="s">
        <v>536</v>
      </c>
      <c r="C14" s="426"/>
      <c r="D14" s="426"/>
      <c r="E14" s="392"/>
      <c r="F14" s="392"/>
      <c r="G14" s="384"/>
    </row>
    <row r="15" spans="1:7" x14ac:dyDescent="0.25">
      <c r="A15" s="592"/>
      <c r="B15" s="420"/>
      <c r="C15" s="421">
        <f>C6</f>
        <v>0</v>
      </c>
      <c r="D15" s="421">
        <f>C15*B15</f>
        <v>0</v>
      </c>
      <c r="E15" s="392"/>
      <c r="F15" s="392"/>
      <c r="G15" s="384"/>
    </row>
    <row r="16" spans="1:7" x14ac:dyDescent="0.25">
      <c r="A16" s="593" t="s">
        <v>32</v>
      </c>
      <c r="B16" s="594"/>
      <c r="C16" s="595"/>
      <c r="D16" s="422">
        <f>D15+D12+D9+D6</f>
        <v>0</v>
      </c>
      <c r="E16" s="384"/>
      <c r="F16" s="384"/>
      <c r="G16" s="384"/>
    </row>
    <row r="17" spans="1:7" ht="15.75" thickBot="1" x14ac:dyDescent="0.3">
      <c r="A17" s="384"/>
      <c r="B17" s="384"/>
      <c r="C17" s="387"/>
      <c r="D17" s="393"/>
      <c r="E17" s="384"/>
      <c r="F17" s="384"/>
      <c r="G17" s="384"/>
    </row>
    <row r="18" spans="1:7" ht="16.5" thickTop="1" thickBot="1" x14ac:dyDescent="0.3">
      <c r="A18" s="404" t="s">
        <v>503</v>
      </c>
      <c r="B18" s="382"/>
      <c r="C18" s="383"/>
      <c r="D18" s="383"/>
      <c r="E18" s="384"/>
      <c r="F18" s="384"/>
      <c r="G18" s="384"/>
    </row>
    <row r="19" spans="1:7" ht="16.5" thickTop="1" thickBot="1" x14ac:dyDescent="0.3">
      <c r="A19" s="598" t="s">
        <v>494</v>
      </c>
      <c r="B19" s="385">
        <v>1</v>
      </c>
      <c r="C19" s="385">
        <v>2</v>
      </c>
      <c r="D19" s="385" t="s">
        <v>495</v>
      </c>
      <c r="E19" s="384"/>
      <c r="F19" s="384"/>
      <c r="G19" s="384"/>
    </row>
    <row r="20" spans="1:7" ht="31.5" thickTop="1" thickBot="1" x14ac:dyDescent="0.3">
      <c r="A20" s="598"/>
      <c r="B20" s="386" t="s">
        <v>496</v>
      </c>
      <c r="C20" s="387" t="s">
        <v>497</v>
      </c>
      <c r="D20" s="388" t="s">
        <v>498</v>
      </c>
      <c r="E20" s="384"/>
      <c r="F20" s="384"/>
      <c r="G20" s="384"/>
    </row>
    <row r="21" spans="1:7" ht="16.5" thickTop="1" thickBot="1" x14ac:dyDescent="0.3">
      <c r="A21" s="598"/>
      <c r="B21" s="386" t="s">
        <v>499</v>
      </c>
      <c r="C21" s="387" t="s">
        <v>500</v>
      </c>
      <c r="D21" s="388" t="s">
        <v>501</v>
      </c>
      <c r="E21" s="384"/>
      <c r="F21" s="384"/>
      <c r="G21" s="384"/>
    </row>
    <row r="22" spans="1:7" ht="15.75" thickBot="1" x14ac:dyDescent="0.3">
      <c r="A22" s="390" t="s">
        <v>502</v>
      </c>
      <c r="B22" s="420" t="s">
        <v>536</v>
      </c>
      <c r="C22" s="391">
        <f>C6</f>
        <v>0</v>
      </c>
      <c r="D22" s="391">
        <f>C22*B23</f>
        <v>0</v>
      </c>
      <c r="E22" s="392"/>
      <c r="F22" s="392"/>
      <c r="G22" s="384"/>
    </row>
    <row r="23" spans="1:7" ht="15.75" thickBot="1" x14ac:dyDescent="0.3">
      <c r="A23" s="390"/>
      <c r="B23" s="385"/>
      <c r="C23" s="405" t="s">
        <v>32</v>
      </c>
      <c r="D23" s="406">
        <f>D22</f>
        <v>0</v>
      </c>
      <c r="E23" s="384"/>
      <c r="F23" s="384"/>
      <c r="G23" s="384"/>
    </row>
    <row r="24" spans="1:7" ht="15.75" thickBot="1" x14ac:dyDescent="0.3">
      <c r="A24" s="394"/>
      <c r="B24" s="384"/>
      <c r="C24" s="384"/>
      <c r="D24" s="384"/>
      <c r="E24" s="384"/>
      <c r="F24" s="384"/>
      <c r="G24" s="384"/>
    </row>
    <row r="25" spans="1:7" ht="15.75" thickBot="1" x14ac:dyDescent="0.3">
      <c r="A25" s="407" t="s">
        <v>504</v>
      </c>
      <c r="B25" s="384"/>
      <c r="C25" s="387"/>
      <c r="D25" s="387"/>
      <c r="E25" s="384"/>
      <c r="F25" s="384"/>
      <c r="G25" s="384"/>
    </row>
    <row r="26" spans="1:7" ht="15.75" thickBot="1" x14ac:dyDescent="0.3">
      <c r="A26" s="395" t="s">
        <v>494</v>
      </c>
      <c r="B26" s="396">
        <v>1</v>
      </c>
      <c r="C26" s="396">
        <v>2</v>
      </c>
      <c r="D26" s="396">
        <v>3</v>
      </c>
      <c r="E26" s="396">
        <v>4</v>
      </c>
      <c r="F26" s="396">
        <v>5</v>
      </c>
      <c r="G26" s="396" t="s">
        <v>505</v>
      </c>
    </row>
    <row r="27" spans="1:7" ht="45.75" thickBot="1" x14ac:dyDescent="0.3">
      <c r="A27" s="395"/>
      <c r="B27" s="396" t="s">
        <v>496</v>
      </c>
      <c r="C27" s="396" t="s">
        <v>506</v>
      </c>
      <c r="D27" s="396" t="s">
        <v>507</v>
      </c>
      <c r="E27" s="396" t="s">
        <v>508</v>
      </c>
      <c r="F27" s="396" t="s">
        <v>497</v>
      </c>
      <c r="G27" s="396" t="s">
        <v>498</v>
      </c>
    </row>
    <row r="28" spans="1:7" ht="30.75" thickBot="1" x14ac:dyDescent="0.3">
      <c r="A28" s="395"/>
      <c r="B28" s="396" t="s">
        <v>499</v>
      </c>
      <c r="C28" s="396" t="s">
        <v>509</v>
      </c>
      <c r="D28" s="396" t="s">
        <v>510</v>
      </c>
      <c r="E28" s="396" t="s">
        <v>511</v>
      </c>
      <c r="F28" s="396" t="s">
        <v>500</v>
      </c>
      <c r="G28" s="396" t="s">
        <v>501</v>
      </c>
    </row>
    <row r="29" spans="1:7" ht="15.75" thickBot="1" x14ac:dyDescent="0.3">
      <c r="A29" s="395"/>
      <c r="B29" s="420" t="s">
        <v>536</v>
      </c>
      <c r="C29" s="437" t="s">
        <v>537</v>
      </c>
      <c r="D29" s="396" t="s">
        <v>538</v>
      </c>
      <c r="E29" s="396"/>
      <c r="F29" s="396"/>
      <c r="G29" s="396"/>
    </row>
    <row r="30" spans="1:7" ht="15.75" thickBot="1" x14ac:dyDescent="0.3">
      <c r="A30" s="397" t="s">
        <v>502</v>
      </c>
      <c r="B30" s="398"/>
      <c r="C30" s="398"/>
      <c r="D30" s="398"/>
      <c r="E30" s="399">
        <f>D30*C30*B30</f>
        <v>0</v>
      </c>
      <c r="F30" s="400">
        <f>C22</f>
        <v>0</v>
      </c>
      <c r="G30" s="400">
        <f>F30*E30</f>
        <v>0</v>
      </c>
    </row>
    <row r="31" spans="1:7" ht="15.75" thickBot="1" x14ac:dyDescent="0.3">
      <c r="A31" s="384"/>
      <c r="B31" s="384"/>
      <c r="C31" s="384"/>
      <c r="D31" s="384"/>
      <c r="E31" s="384"/>
      <c r="F31" s="408" t="s">
        <v>32</v>
      </c>
      <c r="G31" s="409">
        <f>G30</f>
        <v>0</v>
      </c>
    </row>
    <row r="32" spans="1:7" x14ac:dyDescent="0.25">
      <c r="A32" s="599"/>
      <c r="B32" s="599"/>
      <c r="C32" s="599"/>
      <c r="D32" s="599"/>
      <c r="E32" s="599"/>
      <c r="F32" s="599"/>
      <c r="G32" s="599"/>
    </row>
    <row r="33" spans="1:5" ht="15.75" thickBot="1" x14ac:dyDescent="0.3"/>
    <row r="34" spans="1:5" ht="16.5" thickTop="1" thickBot="1" x14ac:dyDescent="0.3">
      <c r="A34" s="596" t="s">
        <v>512</v>
      </c>
      <c r="B34" s="596"/>
      <c r="C34" s="596"/>
      <c r="D34" s="596"/>
      <c r="E34" s="596"/>
    </row>
    <row r="35" spans="1:5" ht="16.5" thickTop="1" thickBot="1" x14ac:dyDescent="0.3">
      <c r="A35" s="597" t="s">
        <v>513</v>
      </c>
      <c r="B35" s="597" t="s">
        <v>514</v>
      </c>
      <c r="C35" s="427"/>
      <c r="D35" s="428"/>
      <c r="E35" s="597" t="s">
        <v>515</v>
      </c>
    </row>
    <row r="36" spans="1:5" ht="30.75" thickBot="1" x14ac:dyDescent="0.3">
      <c r="A36" s="597"/>
      <c r="B36" s="597"/>
      <c r="C36" s="429" t="s">
        <v>516</v>
      </c>
      <c r="D36" s="430" t="s">
        <v>517</v>
      </c>
      <c r="E36" s="597"/>
    </row>
    <row r="37" spans="1:5" ht="15.75" thickBot="1" x14ac:dyDescent="0.3">
      <c r="A37" s="597"/>
      <c r="B37" s="597"/>
      <c r="C37" s="431" t="s">
        <v>518</v>
      </c>
      <c r="D37" s="432" t="s">
        <v>519</v>
      </c>
      <c r="E37" s="597"/>
    </row>
    <row r="38" spans="1:5" ht="15.75" thickBot="1" x14ac:dyDescent="0.3">
      <c r="A38" s="397" t="s">
        <v>493</v>
      </c>
      <c r="B38" s="402">
        <f>'PLANILHA DE CUSTOS'!D33</f>
        <v>0</v>
      </c>
      <c r="C38" s="396"/>
      <c r="D38" s="401">
        <f>D16</f>
        <v>0</v>
      </c>
      <c r="E38" s="402">
        <f>D38*B38</f>
        <v>0</v>
      </c>
    </row>
    <row r="39" spans="1:5" ht="30.75" thickBot="1" x14ac:dyDescent="0.3">
      <c r="A39" s="397" t="s">
        <v>503</v>
      </c>
      <c r="B39" s="402">
        <f>'PLANILHA DE CUSTOS'!D42</f>
        <v>0</v>
      </c>
      <c r="C39" s="403"/>
      <c r="D39" s="401">
        <f>D23</f>
        <v>0</v>
      </c>
      <c r="E39" s="402">
        <f>D39*B39</f>
        <v>0</v>
      </c>
    </row>
    <row r="40" spans="1:5" ht="15.75" thickBot="1" x14ac:dyDescent="0.3">
      <c r="A40" s="397" t="s">
        <v>504</v>
      </c>
      <c r="B40" s="396">
        <f>'PLANILHA DE CUSTOS'!D48</f>
        <v>0</v>
      </c>
      <c r="C40" s="396"/>
      <c r="D40" s="401">
        <f>G31</f>
        <v>0</v>
      </c>
      <c r="E40" s="400">
        <f>D40*B40</f>
        <v>0</v>
      </c>
    </row>
    <row r="41" spans="1:5" ht="15.75" thickBot="1" x14ac:dyDescent="0.3">
      <c r="A41" s="397" t="s">
        <v>32</v>
      </c>
      <c r="B41" s="397"/>
      <c r="C41" s="397"/>
      <c r="D41" s="397"/>
      <c r="E41" s="433">
        <f>SUM(E38:E40)</f>
        <v>0</v>
      </c>
    </row>
  </sheetData>
  <mergeCells count="9">
    <mergeCell ref="A2:A5"/>
    <mergeCell ref="A6:A15"/>
    <mergeCell ref="A16:C16"/>
    <mergeCell ref="A34:E34"/>
    <mergeCell ref="A35:A37"/>
    <mergeCell ref="B35:B37"/>
    <mergeCell ref="E35:E37"/>
    <mergeCell ref="A19:A21"/>
    <mergeCell ref="A32:G32"/>
  </mergeCells>
  <pageMargins left="0.511811024" right="0.511811024" top="0.78740157499999996" bottom="0.78740157499999996" header="0.31496062000000002" footer="0.31496062000000002"/>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
    </sheetView>
  </sheetViews>
  <sheetFormatPr defaultRowHeight="15" x14ac:dyDescent="0.25"/>
  <cols>
    <col min="1" max="1" width="10" bestFit="1" customWidth="1"/>
    <col min="2" max="2" width="26.7109375" bestFit="1" customWidth="1"/>
    <col min="3" max="3" width="17.7109375" bestFit="1" customWidth="1"/>
    <col min="4" max="4" width="9.5703125" bestFit="1" customWidth="1"/>
    <col min="5" max="5" width="14.140625" bestFit="1" customWidth="1"/>
  </cols>
  <sheetData>
    <row r="1" spans="1:5" x14ac:dyDescent="0.25">
      <c r="A1" s="600" t="s">
        <v>454</v>
      </c>
      <c r="B1" s="601"/>
      <c r="C1" s="601"/>
      <c r="D1" s="601"/>
      <c r="E1" s="602"/>
    </row>
    <row r="2" spans="1:5" x14ac:dyDescent="0.25">
      <c r="A2" s="359" t="s">
        <v>420</v>
      </c>
      <c r="B2" s="359" t="s">
        <v>421</v>
      </c>
      <c r="C2" s="359" t="s">
        <v>422</v>
      </c>
      <c r="D2" s="359" t="s">
        <v>423</v>
      </c>
      <c r="E2" s="359" t="s">
        <v>424</v>
      </c>
    </row>
    <row r="3" spans="1:5" x14ac:dyDescent="0.25">
      <c r="A3" s="357">
        <v>1</v>
      </c>
      <c r="B3" s="438" t="s">
        <v>176</v>
      </c>
      <c r="C3" s="358"/>
      <c r="D3" s="357"/>
      <c r="E3" s="358">
        <f>D3*C3</f>
        <v>0</v>
      </c>
    </row>
    <row r="4" spans="1:5" x14ac:dyDescent="0.25">
      <c r="A4" s="357">
        <v>2</v>
      </c>
      <c r="B4" s="438" t="s">
        <v>177</v>
      </c>
      <c r="C4" s="358"/>
      <c r="D4" s="357"/>
      <c r="E4" s="358">
        <f t="shared" ref="E4:E9" si="0">D4*C4</f>
        <v>0</v>
      </c>
    </row>
    <row r="5" spans="1:5" x14ac:dyDescent="0.25">
      <c r="A5" s="357">
        <v>3</v>
      </c>
      <c r="B5" s="438" t="s">
        <v>428</v>
      </c>
      <c r="C5" s="358"/>
      <c r="D5" s="357"/>
      <c r="E5" s="358">
        <f t="shared" si="0"/>
        <v>0</v>
      </c>
    </row>
    <row r="6" spans="1:5" x14ac:dyDescent="0.25">
      <c r="A6" s="357">
        <v>4</v>
      </c>
      <c r="B6" s="438" t="s">
        <v>425</v>
      </c>
      <c r="C6" s="358"/>
      <c r="D6" s="357"/>
      <c r="E6" s="358">
        <f t="shared" si="0"/>
        <v>0</v>
      </c>
    </row>
    <row r="7" spans="1:5" x14ac:dyDescent="0.25">
      <c r="A7" s="357">
        <v>5</v>
      </c>
      <c r="B7" s="438" t="s">
        <v>426</v>
      </c>
      <c r="C7" s="358"/>
      <c r="D7" s="357"/>
      <c r="E7" s="358">
        <f t="shared" si="0"/>
        <v>0</v>
      </c>
    </row>
    <row r="8" spans="1:5" x14ac:dyDescent="0.25">
      <c r="A8" s="357">
        <v>6</v>
      </c>
      <c r="B8" s="438" t="s">
        <v>429</v>
      </c>
      <c r="C8" s="358"/>
      <c r="D8" s="357"/>
      <c r="E8" s="358">
        <f t="shared" si="0"/>
        <v>0</v>
      </c>
    </row>
    <row r="9" spans="1:5" x14ac:dyDescent="0.25">
      <c r="A9" s="357">
        <v>7</v>
      </c>
      <c r="B9" s="438" t="s">
        <v>427</v>
      </c>
      <c r="C9" s="358"/>
      <c r="D9" s="357"/>
      <c r="E9" s="358">
        <f t="shared" si="0"/>
        <v>0</v>
      </c>
    </row>
    <row r="10" spans="1:5" x14ac:dyDescent="0.25">
      <c r="A10" s="410"/>
      <c r="B10" s="411"/>
      <c r="C10" s="434"/>
      <c r="D10" s="411"/>
      <c r="E10" s="358"/>
    </row>
    <row r="11" spans="1:5" x14ac:dyDescent="0.25">
      <c r="A11" s="600" t="s">
        <v>471</v>
      </c>
      <c r="B11" s="601"/>
      <c r="C11" s="601"/>
      <c r="D11" s="601"/>
      <c r="E11" s="360">
        <f>SUM(E3:E9)</f>
        <v>0</v>
      </c>
    </row>
    <row r="12" spans="1:5" x14ac:dyDescent="0.25">
      <c r="A12" s="603" t="s">
        <v>430</v>
      </c>
      <c r="B12" s="604"/>
      <c r="C12" s="604"/>
      <c r="D12" s="604"/>
      <c r="E12" s="361">
        <f>E11/12</f>
        <v>0</v>
      </c>
    </row>
    <row r="16" spans="1:5" ht="16.5" x14ac:dyDescent="0.3">
      <c r="A16" s="370"/>
    </row>
    <row r="17" spans="1:1" ht="16.5" x14ac:dyDescent="0.3">
      <c r="A17" s="371"/>
    </row>
  </sheetData>
  <mergeCells count="3">
    <mergeCell ref="A1:E1"/>
    <mergeCell ref="A11:D11"/>
    <mergeCell ref="A12:D1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80" zoomScaleNormal="80" workbookViewId="0">
      <selection sqref="A1:G1"/>
    </sheetView>
  </sheetViews>
  <sheetFormatPr defaultRowHeight="15" x14ac:dyDescent="0.25"/>
  <cols>
    <col min="1" max="1" width="10.42578125" customWidth="1"/>
    <col min="2" max="2" width="29.42578125" bestFit="1" customWidth="1"/>
    <col min="3" max="3" width="12.140625" bestFit="1" customWidth="1"/>
    <col min="4" max="4" width="10.42578125" bestFit="1" customWidth="1"/>
    <col min="5" max="5" width="11.28515625" bestFit="1" customWidth="1"/>
    <col min="6" max="6" width="6.85546875" bestFit="1" customWidth="1"/>
    <col min="7" max="7" width="14.140625" bestFit="1" customWidth="1"/>
    <col min="9" max="9" width="61.85546875" customWidth="1"/>
  </cols>
  <sheetData>
    <row r="1" spans="1:9" x14ac:dyDescent="0.25">
      <c r="A1" s="606" t="s">
        <v>453</v>
      </c>
      <c r="B1" s="606"/>
      <c r="C1" s="606"/>
      <c r="D1" s="606"/>
      <c r="E1" s="606"/>
      <c r="F1" s="606"/>
      <c r="G1" s="606"/>
    </row>
    <row r="2" spans="1:9" ht="15.75" thickBot="1" x14ac:dyDescent="0.3">
      <c r="A2" s="359" t="s">
        <v>420</v>
      </c>
      <c r="B2" s="359" t="s">
        <v>435</v>
      </c>
      <c r="C2" s="359" t="s">
        <v>436</v>
      </c>
      <c r="D2" s="359" t="s">
        <v>437</v>
      </c>
      <c r="E2" s="359" t="s">
        <v>438</v>
      </c>
      <c r="F2" s="359" t="s">
        <v>439</v>
      </c>
      <c r="G2" s="359" t="s">
        <v>32</v>
      </c>
    </row>
    <row r="3" spans="1:9" x14ac:dyDescent="0.25">
      <c r="A3" s="357">
        <v>1</v>
      </c>
      <c r="B3" s="438" t="s">
        <v>440</v>
      </c>
      <c r="C3" s="357" t="s">
        <v>441</v>
      </c>
      <c r="D3" s="357" t="s">
        <v>447</v>
      </c>
      <c r="E3" s="358"/>
      <c r="F3" s="357"/>
      <c r="G3" s="358">
        <f>F3*E3</f>
        <v>0</v>
      </c>
      <c r="I3" s="439" t="s">
        <v>543</v>
      </c>
    </row>
    <row r="4" spans="1:9" x14ac:dyDescent="0.25">
      <c r="A4" s="357">
        <v>2</v>
      </c>
      <c r="B4" s="438" t="s">
        <v>442</v>
      </c>
      <c r="C4" s="357" t="s">
        <v>443</v>
      </c>
      <c r="D4" s="357" t="s">
        <v>448</v>
      </c>
      <c r="E4" s="358"/>
      <c r="F4" s="357"/>
      <c r="G4" s="358">
        <f t="shared" ref="G4:G10" si="0">F4*E4</f>
        <v>0</v>
      </c>
      <c r="I4" s="440" t="s">
        <v>544</v>
      </c>
    </row>
    <row r="5" spans="1:9" x14ac:dyDescent="0.25">
      <c r="A5" s="357">
        <v>3</v>
      </c>
      <c r="B5" s="438" t="s">
        <v>444</v>
      </c>
      <c r="C5" s="357" t="s">
        <v>443</v>
      </c>
      <c r="D5" s="357" t="s">
        <v>449</v>
      </c>
      <c r="E5" s="358"/>
      <c r="F5" s="357"/>
      <c r="G5" s="358">
        <f t="shared" si="0"/>
        <v>0</v>
      </c>
      <c r="I5" s="440" t="s">
        <v>539</v>
      </c>
    </row>
    <row r="6" spans="1:9" x14ac:dyDescent="0.25">
      <c r="A6" s="357">
        <v>4</v>
      </c>
      <c r="B6" s="438" t="s">
        <v>445</v>
      </c>
      <c r="C6" s="357" t="s">
        <v>446</v>
      </c>
      <c r="D6" s="357" t="s">
        <v>450</v>
      </c>
      <c r="E6" s="358"/>
      <c r="F6" s="357"/>
      <c r="G6" s="358">
        <f t="shared" si="0"/>
        <v>0</v>
      </c>
      <c r="I6" s="440" t="s">
        <v>540</v>
      </c>
    </row>
    <row r="7" spans="1:9" x14ac:dyDescent="0.25">
      <c r="A7" s="357">
        <v>5</v>
      </c>
      <c r="B7" s="438" t="s">
        <v>451</v>
      </c>
      <c r="C7" s="357" t="s">
        <v>436</v>
      </c>
      <c r="D7" s="357" t="s">
        <v>452</v>
      </c>
      <c r="E7" s="358"/>
      <c r="F7" s="357"/>
      <c r="G7" s="358">
        <f t="shared" si="0"/>
        <v>0</v>
      </c>
      <c r="I7" s="440" t="s">
        <v>541</v>
      </c>
    </row>
    <row r="8" spans="1:9" ht="15.75" thickBot="1" x14ac:dyDescent="0.3">
      <c r="A8" s="357">
        <v>6</v>
      </c>
      <c r="B8" s="438" t="s">
        <v>455</v>
      </c>
      <c r="C8" s="357" t="s">
        <v>436</v>
      </c>
      <c r="D8" s="357" t="s">
        <v>456</v>
      </c>
      <c r="E8" s="358"/>
      <c r="F8" s="357"/>
      <c r="G8" s="358">
        <f t="shared" si="0"/>
        <v>0</v>
      </c>
      <c r="I8" s="441" t="s">
        <v>542</v>
      </c>
    </row>
    <row r="9" spans="1:9" x14ac:dyDescent="0.25">
      <c r="A9" s="357">
        <v>7</v>
      </c>
      <c r="B9" s="438" t="s">
        <v>457</v>
      </c>
      <c r="C9" s="357" t="s">
        <v>436</v>
      </c>
      <c r="D9" s="357" t="s">
        <v>458</v>
      </c>
      <c r="E9" s="358"/>
      <c r="F9" s="357"/>
      <c r="G9" s="358">
        <f t="shared" si="0"/>
        <v>0</v>
      </c>
    </row>
    <row r="10" spans="1:9" x14ac:dyDescent="0.25">
      <c r="A10" s="357">
        <v>8</v>
      </c>
      <c r="B10" s="438" t="s">
        <v>459</v>
      </c>
      <c r="C10" s="357" t="s">
        <v>436</v>
      </c>
      <c r="D10" s="357" t="s">
        <v>460</v>
      </c>
      <c r="E10" s="358"/>
      <c r="F10" s="357"/>
      <c r="G10" s="358">
        <f t="shared" si="0"/>
        <v>0</v>
      </c>
    </row>
    <row r="11" spans="1:9" x14ac:dyDescent="0.25">
      <c r="A11" s="357">
        <v>9</v>
      </c>
      <c r="B11" s="438" t="s">
        <v>461</v>
      </c>
      <c r="C11" s="357"/>
      <c r="D11" s="357"/>
      <c r="E11" s="357"/>
      <c r="F11" s="357"/>
      <c r="G11" s="357"/>
    </row>
    <row r="12" spans="1:9" x14ac:dyDescent="0.25">
      <c r="A12" s="606" t="s">
        <v>462</v>
      </c>
      <c r="B12" s="606"/>
      <c r="C12" s="606"/>
      <c r="D12" s="606"/>
      <c r="E12" s="606"/>
      <c r="F12" s="606"/>
      <c r="G12" s="360">
        <f>SUM(G3:G11)</f>
        <v>0</v>
      </c>
    </row>
    <row r="13" spans="1:9" x14ac:dyDescent="0.25">
      <c r="A13" s="607" t="s">
        <v>463</v>
      </c>
      <c r="B13" s="607"/>
      <c r="C13" s="607"/>
      <c r="D13" s="607"/>
      <c r="E13" s="607"/>
      <c r="F13" s="607"/>
      <c r="G13" s="435">
        <f>G12*9.25%</f>
        <v>0</v>
      </c>
    </row>
    <row r="14" spans="1:9" x14ac:dyDescent="0.25">
      <c r="A14" s="605" t="s">
        <v>464</v>
      </c>
      <c r="B14" s="605"/>
      <c r="C14" s="605"/>
      <c r="D14" s="605"/>
      <c r="E14" s="605"/>
      <c r="F14" s="605"/>
      <c r="G14" s="361">
        <f>G12-G13</f>
        <v>0</v>
      </c>
    </row>
    <row r="15" spans="1:9" x14ac:dyDescent="0.25">
      <c r="A15" s="606" t="s">
        <v>465</v>
      </c>
      <c r="B15" s="606"/>
      <c r="C15" s="606"/>
      <c r="D15" s="606"/>
      <c r="E15" s="606"/>
      <c r="F15" s="606"/>
      <c r="G15" s="363">
        <v>6</v>
      </c>
    </row>
    <row r="16" spans="1:9" x14ac:dyDescent="0.25">
      <c r="A16" s="605" t="s">
        <v>466</v>
      </c>
      <c r="B16" s="605"/>
      <c r="C16" s="605"/>
      <c r="D16" s="605"/>
      <c r="E16" s="605"/>
      <c r="F16" s="605"/>
      <c r="G16" s="364">
        <f>G14/G15</f>
        <v>0</v>
      </c>
    </row>
  </sheetData>
  <mergeCells count="6">
    <mergeCell ref="A16:F16"/>
    <mergeCell ref="A1:G1"/>
    <mergeCell ref="A12:F12"/>
    <mergeCell ref="A13:F13"/>
    <mergeCell ref="A14:F14"/>
    <mergeCell ref="A15:F15"/>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B1" zoomScale="80" zoomScaleNormal="80" workbookViewId="0">
      <selection sqref="A1:G1"/>
    </sheetView>
  </sheetViews>
  <sheetFormatPr defaultRowHeight="15" x14ac:dyDescent="0.25"/>
  <cols>
    <col min="1" max="1" width="10.85546875" customWidth="1"/>
    <col min="2" max="2" width="37.140625" bestFit="1" customWidth="1"/>
    <col min="3" max="3" width="12.140625" bestFit="1" customWidth="1"/>
    <col min="4" max="4" width="12.7109375" bestFit="1" customWidth="1"/>
    <col min="5" max="5" width="6.85546875" bestFit="1" customWidth="1"/>
    <col min="6" max="6" width="13" bestFit="1" customWidth="1"/>
    <col min="7" max="7" width="18.140625" bestFit="1" customWidth="1"/>
    <col min="9" max="9" width="65.28515625" customWidth="1"/>
  </cols>
  <sheetData>
    <row r="1" spans="1:9" x14ac:dyDescent="0.25">
      <c r="A1" s="606" t="s">
        <v>470</v>
      </c>
      <c r="B1" s="606"/>
      <c r="C1" s="606"/>
      <c r="D1" s="606"/>
      <c r="E1" s="606"/>
      <c r="F1" s="606"/>
      <c r="G1" s="606"/>
    </row>
    <row r="2" spans="1:9" ht="67.5" customHeight="1" x14ac:dyDescent="0.25">
      <c r="A2" s="366" t="s">
        <v>420</v>
      </c>
      <c r="B2" s="366" t="s">
        <v>435</v>
      </c>
      <c r="C2" s="366" t="s">
        <v>436</v>
      </c>
      <c r="D2" s="366" t="s">
        <v>438</v>
      </c>
      <c r="E2" s="366" t="s">
        <v>439</v>
      </c>
      <c r="F2" s="367" t="s">
        <v>478</v>
      </c>
      <c r="G2" s="367" t="s">
        <v>477</v>
      </c>
    </row>
    <row r="3" spans="1:9" x14ac:dyDescent="0.25">
      <c r="A3" s="357">
        <v>1</v>
      </c>
      <c r="B3" s="438" t="s">
        <v>472</v>
      </c>
      <c r="C3" s="357" t="s">
        <v>441</v>
      </c>
      <c r="D3" s="358"/>
      <c r="E3" s="357"/>
      <c r="F3" s="357">
        <v>60</v>
      </c>
      <c r="G3" s="358">
        <f>((D3*E3)/F3)</f>
        <v>0</v>
      </c>
    </row>
    <row r="4" spans="1:9" x14ac:dyDescent="0.25">
      <c r="A4" s="357">
        <v>2</v>
      </c>
      <c r="B4" s="438" t="s">
        <v>473</v>
      </c>
      <c r="C4" s="357" t="s">
        <v>441</v>
      </c>
      <c r="D4" s="358"/>
      <c r="E4" s="357"/>
      <c r="F4" s="357">
        <v>60</v>
      </c>
      <c r="G4" s="358">
        <f t="shared" ref="G4:G8" si="0">((D4*E4)/F4)</f>
        <v>0</v>
      </c>
      <c r="I4" s="443" t="s">
        <v>546</v>
      </c>
    </row>
    <row r="5" spans="1:9" x14ac:dyDescent="0.25">
      <c r="A5" s="357">
        <v>3</v>
      </c>
      <c r="B5" s="438" t="s">
        <v>474</v>
      </c>
      <c r="C5" s="357" t="s">
        <v>441</v>
      </c>
      <c r="D5" s="358"/>
      <c r="E5" s="357"/>
      <c r="F5" s="357">
        <v>60</v>
      </c>
      <c r="G5" s="358">
        <f t="shared" si="0"/>
        <v>0</v>
      </c>
      <c r="I5" s="444" t="s">
        <v>547</v>
      </c>
    </row>
    <row r="6" spans="1:9" x14ac:dyDescent="0.25">
      <c r="A6" s="357">
        <v>4</v>
      </c>
      <c r="B6" s="438" t="s">
        <v>475</v>
      </c>
      <c r="C6" s="357" t="s">
        <v>441</v>
      </c>
      <c r="D6" s="358"/>
      <c r="E6" s="357"/>
      <c r="F6" s="357">
        <v>60</v>
      </c>
      <c r="G6" s="358">
        <f t="shared" si="0"/>
        <v>0</v>
      </c>
      <c r="I6" s="444" t="s">
        <v>548</v>
      </c>
    </row>
    <row r="7" spans="1:9" x14ac:dyDescent="0.25">
      <c r="A7" s="357">
        <v>5</v>
      </c>
      <c r="B7" s="438" t="s">
        <v>476</v>
      </c>
      <c r="C7" s="357" t="s">
        <v>441</v>
      </c>
      <c r="D7" s="358"/>
      <c r="E7" s="357"/>
      <c r="F7" s="357">
        <v>60</v>
      </c>
      <c r="G7" s="358">
        <f t="shared" si="0"/>
        <v>0</v>
      </c>
      <c r="I7" s="445" t="s">
        <v>549</v>
      </c>
    </row>
    <row r="8" spans="1:9" x14ac:dyDescent="0.25">
      <c r="A8" s="357">
        <v>6</v>
      </c>
      <c r="B8" s="438" t="s">
        <v>461</v>
      </c>
      <c r="C8" s="357" t="s">
        <v>441</v>
      </c>
      <c r="D8" s="358"/>
      <c r="E8" s="357"/>
      <c r="F8" s="357">
        <v>60</v>
      </c>
      <c r="G8" s="358">
        <f t="shared" si="0"/>
        <v>0</v>
      </c>
      <c r="I8" s="442"/>
    </row>
    <row r="9" spans="1:9" x14ac:dyDescent="0.25">
      <c r="A9" s="606" t="s">
        <v>462</v>
      </c>
      <c r="B9" s="606"/>
      <c r="C9" s="606"/>
      <c r="D9" s="606"/>
      <c r="E9" s="606"/>
      <c r="F9" s="359"/>
      <c r="G9" s="360">
        <f>SUM(G3:G8)</f>
        <v>0</v>
      </c>
      <c r="I9" s="443" t="s">
        <v>550</v>
      </c>
    </row>
    <row r="10" spans="1:9" x14ac:dyDescent="0.25">
      <c r="A10" s="607" t="s">
        <v>463</v>
      </c>
      <c r="B10" s="607"/>
      <c r="C10" s="607"/>
      <c r="D10" s="607"/>
      <c r="E10" s="607"/>
      <c r="F10" s="436"/>
      <c r="G10" s="435">
        <f>G9*9.25%</f>
        <v>0</v>
      </c>
      <c r="I10" s="444" t="s">
        <v>551</v>
      </c>
    </row>
    <row r="11" spans="1:9" x14ac:dyDescent="0.25">
      <c r="A11" s="605" t="s">
        <v>464</v>
      </c>
      <c r="B11" s="605"/>
      <c r="C11" s="605"/>
      <c r="D11" s="605"/>
      <c r="E11" s="605"/>
      <c r="F11" s="365"/>
      <c r="G11" s="361">
        <f>G9-G10</f>
        <v>0</v>
      </c>
      <c r="I11" s="444" t="s">
        <v>552</v>
      </c>
    </row>
    <row r="12" spans="1:9" x14ac:dyDescent="0.25">
      <c r="A12" s="606" t="s">
        <v>465</v>
      </c>
      <c r="B12" s="606"/>
      <c r="C12" s="606"/>
      <c r="D12" s="606"/>
      <c r="E12" s="606"/>
      <c r="F12" s="359"/>
      <c r="G12" s="363">
        <v>6</v>
      </c>
      <c r="I12" s="444" t="s">
        <v>553</v>
      </c>
    </row>
    <row r="13" spans="1:9" x14ac:dyDescent="0.25">
      <c r="A13" s="605" t="s">
        <v>466</v>
      </c>
      <c r="B13" s="605"/>
      <c r="C13" s="605"/>
      <c r="D13" s="605"/>
      <c r="E13" s="605"/>
      <c r="F13" s="365"/>
      <c r="G13" s="364">
        <f>G11/G12</f>
        <v>0</v>
      </c>
      <c r="I13" s="446" t="s">
        <v>554</v>
      </c>
    </row>
    <row r="15" spans="1:9" x14ac:dyDescent="0.25">
      <c r="I15" s="443" t="s">
        <v>545</v>
      </c>
    </row>
    <row r="16" spans="1:9" x14ac:dyDescent="0.25">
      <c r="I16" s="444" t="s">
        <v>555</v>
      </c>
    </row>
    <row r="17" spans="9:9" x14ac:dyDescent="0.25">
      <c r="I17" s="444" t="s">
        <v>556</v>
      </c>
    </row>
    <row r="18" spans="9:9" x14ac:dyDescent="0.25">
      <c r="I18" s="444" t="s">
        <v>557</v>
      </c>
    </row>
    <row r="19" spans="9:9" x14ac:dyDescent="0.25">
      <c r="I19" s="447" t="s">
        <v>558</v>
      </c>
    </row>
    <row r="20" spans="9:9" x14ac:dyDescent="0.25">
      <c r="I20" s="446" t="s">
        <v>559</v>
      </c>
    </row>
  </sheetData>
  <mergeCells count="6">
    <mergeCell ref="A13:E13"/>
    <mergeCell ref="A1:G1"/>
    <mergeCell ref="A9:E9"/>
    <mergeCell ref="A10:E10"/>
    <mergeCell ref="A11:E11"/>
    <mergeCell ref="A12:E1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Custo por trabalhador</vt:lpstr>
      <vt:lpstr>NOTAS</vt:lpstr>
      <vt:lpstr>PLANILHA DE CUSTOS</vt:lpstr>
      <vt:lpstr>M2</vt:lpstr>
      <vt:lpstr>UNIFORMES</vt:lpstr>
      <vt:lpstr>MATERIAIS</vt:lpstr>
      <vt:lpstr>EQUIPAMENTOS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netelmation</cp:lastModifiedBy>
  <dcterms:created xsi:type="dcterms:W3CDTF">2018-01-23T19:35:16Z</dcterms:created>
  <dcterms:modified xsi:type="dcterms:W3CDTF">2018-07-22T16:19:20Z</dcterms:modified>
</cp:coreProperties>
</file>